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365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<sst xmlns="http://schemas.openxmlformats.org/spreadsheetml/2006/main" count="269" uniqueCount="185">
  <si>
    <r>
      <rPr>
        <b/>
        <sz val="11.5"/>
        <color rgb="FFFFFFFF"/>
        <rFont val="Verdana"/>
        <charset val="134"/>
      </rPr>
      <t xml:space="preserve">PESQUISA DE PREÇOS - CESTA BÁSICA </t>
    </r>
    <r>
      <rPr>
        <b/>
        <sz val="11.5"/>
        <color rgb="FFFFC000"/>
        <rFont val="Verdana"/>
        <charset val="134"/>
      </rPr>
      <t>SETEMBRO/2019</t>
    </r>
    <r>
      <rPr>
        <b/>
        <sz val="11.5"/>
        <color rgb="FFFFFFFF"/>
        <rFont val="Verdana"/>
        <charset val="134"/>
      </rPr>
      <t xml:space="preserve"> - SETOR DE FISCALIZAÇÃO - PROCON JABOATÃO DOS GUARARAPES</t>
    </r>
  </si>
  <si>
    <r>
      <rPr>
        <sz val="9"/>
        <rFont val="Verdana"/>
        <charset val="134"/>
      </rPr>
      <t>COMPARAÇÃO DE PREÇOS</t>
    </r>
  </si>
  <si>
    <r>
      <rPr>
        <sz val="9"/>
        <rFont val="Verdana"/>
        <charset val="134"/>
      </rPr>
      <t>PREÇO MÉDIO POR PRODUTO</t>
    </r>
  </si>
  <si>
    <t>PREÇO MÉDIO DE MÊS ANTERIOR</t>
  </si>
  <si>
    <t>DIFERENÇA PERCENTUAL EM RELAÇÃO AO PREÇO MÉDIO DE MÊS ANTERIOR</t>
  </si>
  <si>
    <r>
      <rPr>
        <b/>
        <sz val="10"/>
        <rFont val="Verdana"/>
        <charset val="134"/>
      </rPr>
      <t>PRODUTOS</t>
    </r>
  </si>
  <si>
    <r>
      <rPr>
        <b/>
        <sz val="10"/>
        <rFont val="Verdana"/>
        <charset val="134"/>
      </rPr>
      <t>PESO</t>
    </r>
  </si>
  <si>
    <r>
      <rPr>
        <sz val="8.5"/>
        <rFont val="Verdana"/>
        <charset val="134"/>
      </rPr>
      <t>MAIOR</t>
    </r>
  </si>
  <si>
    <r>
      <rPr>
        <sz val="8.5"/>
        <rFont val="Verdana"/>
        <charset val="134"/>
      </rPr>
      <t>MENOR</t>
    </r>
  </si>
  <si>
    <r>
      <rPr>
        <sz val="8.5"/>
        <rFont val="Verdana"/>
        <charset val="134"/>
      </rPr>
      <t>DIFERENÇA PERCENTUAL</t>
    </r>
  </si>
  <si>
    <t>ALIMENTAÇÃO</t>
  </si>
  <si>
    <r>
      <rPr>
        <sz val="10"/>
        <rFont val="Verdana"/>
        <charset val="134"/>
      </rPr>
      <t>ARROZ TIPO B</t>
    </r>
  </si>
  <si>
    <r>
      <rPr>
        <sz val="9"/>
        <rFont val="Verdana"/>
        <charset val="134"/>
      </rPr>
      <t>Kg</t>
    </r>
  </si>
  <si>
    <t>RETRAÇÃO</t>
  </si>
  <si>
    <r>
      <rPr>
        <sz val="10"/>
        <rFont val="Verdana"/>
        <charset val="134"/>
      </rPr>
      <t>FEIJÃO TIPO 2</t>
    </r>
  </si>
  <si>
    <r>
      <rPr>
        <sz val="10"/>
        <rFont val="Verdana"/>
        <charset val="134"/>
      </rPr>
      <t>AÇUCAR CRISTAL</t>
    </r>
  </si>
  <si>
    <r>
      <rPr>
        <sz val="10"/>
        <rFont val="Verdana"/>
        <charset val="134"/>
      </rPr>
      <t>CAFÉ EM PÓ</t>
    </r>
  </si>
  <si>
    <r>
      <rPr>
        <sz val="9"/>
        <rFont val="Verdana"/>
        <charset val="134"/>
      </rPr>
      <t>Pct 500G</t>
    </r>
  </si>
  <si>
    <r>
      <rPr>
        <sz val="10"/>
        <rFont val="Verdana"/>
        <charset val="134"/>
      </rPr>
      <t>LEITE EM PÓ INTEGRAL</t>
    </r>
  </si>
  <si>
    <r>
      <rPr>
        <sz val="9"/>
        <rFont val="Verdana"/>
        <charset val="134"/>
      </rPr>
      <t>200G</t>
    </r>
  </si>
  <si>
    <r>
      <rPr>
        <sz val="10"/>
        <rFont val="Verdana"/>
        <charset val="134"/>
      </rPr>
      <t>FARINHA DE MANDIOCA TORRADA</t>
    </r>
  </si>
  <si>
    <r>
      <rPr>
        <sz val="10"/>
        <rFont val="Verdana"/>
        <charset val="134"/>
      </rPr>
      <t>FLOCOS DE MILHO</t>
    </r>
  </si>
  <si>
    <r>
      <rPr>
        <sz val="9"/>
        <rFont val="Verdana"/>
        <charset val="134"/>
      </rPr>
      <t>500G</t>
    </r>
  </si>
  <si>
    <r>
      <rPr>
        <sz val="10"/>
        <rFont val="Verdana"/>
        <charset val="134"/>
      </rPr>
      <t>VINAGRE</t>
    </r>
  </si>
  <si>
    <r>
      <rPr>
        <sz val="9"/>
        <rFont val="Verdana"/>
        <charset val="134"/>
      </rPr>
      <t>500 ml</t>
    </r>
  </si>
  <si>
    <t>ÓLEO DE SOJA</t>
  </si>
  <si>
    <t>900 ml</t>
  </si>
  <si>
    <t>MACARRÃO ESPEGUETE</t>
  </si>
  <si>
    <t>BOALACHA CREAM CRACKER</t>
  </si>
  <si>
    <t>Pct</t>
  </si>
  <si>
    <t>BISCOITO MAISENA</t>
  </si>
  <si>
    <t>MARGARINA</t>
  </si>
  <si>
    <r>
      <rPr>
        <sz val="10"/>
        <rFont val="Verdana"/>
        <charset val="134"/>
      </rPr>
      <t>MAÇÃ NACIONAL</t>
    </r>
  </si>
  <si>
    <r>
      <rPr>
        <sz val="10"/>
        <rFont val="Verdana"/>
        <charset val="134"/>
      </rPr>
      <t>LARANJA</t>
    </r>
  </si>
  <si>
    <t>ALHO</t>
  </si>
  <si>
    <t>Kg</t>
  </si>
  <si>
    <t>OVOS</t>
  </si>
  <si>
    <t>Duzia</t>
  </si>
  <si>
    <t>BATATA INGLESA</t>
  </si>
  <si>
    <t>CEBOLA</t>
  </si>
  <si>
    <t>TOMATE</t>
  </si>
  <si>
    <t>BANANA</t>
  </si>
  <si>
    <r>
      <rPr>
        <sz val="10"/>
        <rFont val="Verdana"/>
        <charset val="134"/>
      </rPr>
      <t>CHARQUE DE SEGUNDA</t>
    </r>
  </si>
  <si>
    <r>
      <rPr>
        <sz val="10"/>
        <rFont val="Verdana"/>
        <charset val="134"/>
      </rPr>
      <t xml:space="preserve">CARNE DE SEGUNDA </t>
    </r>
    <r>
      <rPr>
        <b/>
        <u/>
        <sz val="10"/>
        <rFont val="Verdana"/>
        <charset val="134"/>
      </rPr>
      <t>SEM</t>
    </r>
    <r>
      <rPr>
        <b/>
        <sz val="10"/>
        <rFont val="Verdana"/>
        <charset val="134"/>
      </rPr>
      <t xml:space="preserve"> </t>
    </r>
    <r>
      <rPr>
        <sz val="10"/>
        <rFont val="Verdana"/>
        <charset val="134"/>
      </rPr>
      <t>OSSO</t>
    </r>
  </si>
  <si>
    <r>
      <rPr>
        <sz val="10"/>
        <rFont val="Verdana"/>
        <charset val="134"/>
      </rPr>
      <t xml:space="preserve">CARNE DE SEGUNDA </t>
    </r>
    <r>
      <rPr>
        <b/>
        <u/>
        <sz val="10"/>
        <rFont val="Verdana"/>
        <charset val="134"/>
      </rPr>
      <t>COM</t>
    </r>
    <r>
      <rPr>
        <b/>
        <sz val="10"/>
        <rFont val="Verdana"/>
        <charset val="134"/>
      </rPr>
      <t xml:space="preserve"> </t>
    </r>
    <r>
      <rPr>
        <sz val="10"/>
        <rFont val="Verdana"/>
        <charset val="134"/>
      </rPr>
      <t>OSSO</t>
    </r>
  </si>
  <si>
    <r>
      <rPr>
        <sz val="10"/>
        <rFont val="Verdana"/>
        <charset val="134"/>
      </rPr>
      <t>FRANGO RESFRIADO INTEIRO</t>
    </r>
  </si>
  <si>
    <r>
      <rPr>
        <sz val="10"/>
        <rFont val="Verdana"/>
        <charset val="134"/>
      </rPr>
      <t>SALSICHA AVULSA</t>
    </r>
  </si>
  <si>
    <r>
      <rPr>
        <sz val="10"/>
        <rFont val="Verdana"/>
        <charset val="134"/>
      </rPr>
      <t>PÃO FRANÇÊS</t>
    </r>
  </si>
  <si>
    <r>
      <rPr>
        <sz val="10"/>
        <rFont val="Verdana"/>
        <charset val="134"/>
      </rPr>
      <t>PÃO DE FORMA</t>
    </r>
  </si>
  <si>
    <r>
      <rPr>
        <sz val="9"/>
        <rFont val="Verdana"/>
        <charset val="134"/>
      </rPr>
      <t>500g</t>
    </r>
  </si>
  <si>
    <r>
      <rPr>
        <b/>
        <sz val="10"/>
        <rFont val="Verdana"/>
        <charset val="134"/>
      </rPr>
      <t>TOTAL ALIMENTAÇÃO</t>
    </r>
  </si>
  <si>
    <r>
      <rPr>
        <b/>
        <sz val="10"/>
        <rFont val="Verdana"/>
        <charset val="134"/>
      </rPr>
      <t>LIMPEZA DOMÉSTICA</t>
    </r>
  </si>
  <si>
    <r>
      <rPr>
        <sz val="10"/>
        <rFont val="Verdana"/>
        <charset val="134"/>
      </rPr>
      <t>SABÃO EM PÓ</t>
    </r>
  </si>
  <si>
    <r>
      <rPr>
        <sz val="9"/>
        <rFont val="Verdana"/>
        <charset val="134"/>
      </rPr>
      <t>500 gr</t>
    </r>
  </si>
  <si>
    <r>
      <rPr>
        <sz val="10"/>
        <rFont val="Verdana"/>
        <charset val="134"/>
      </rPr>
      <t>SABÃO EM BARRA</t>
    </r>
  </si>
  <si>
    <r>
      <rPr>
        <sz val="8.5"/>
        <rFont val="Verdana"/>
        <charset val="134"/>
      </rPr>
      <t>Pct 5 UNID.</t>
    </r>
  </si>
  <si>
    <r>
      <rPr>
        <sz val="10"/>
        <rFont val="Verdana"/>
        <charset val="134"/>
      </rPr>
      <t>ÁGUA SANITÁRIA</t>
    </r>
  </si>
  <si>
    <r>
      <rPr>
        <sz val="9"/>
        <rFont val="Verdana"/>
        <charset val="134"/>
      </rPr>
      <t>Litro</t>
    </r>
  </si>
  <si>
    <r>
      <rPr>
        <sz val="10"/>
        <rFont val="Verdana"/>
        <charset val="134"/>
      </rPr>
      <t>LÃ DE AÇO</t>
    </r>
  </si>
  <si>
    <r>
      <rPr>
        <sz val="8.5"/>
        <rFont val="Verdana"/>
        <charset val="134"/>
      </rPr>
      <t>Pct 8 UNID.</t>
    </r>
  </si>
  <si>
    <r>
      <rPr>
        <b/>
        <sz val="10"/>
        <rFont val="Verdana"/>
        <charset val="134"/>
      </rPr>
      <t>TOTAL LIMPEZA DOMÉSTICA</t>
    </r>
  </si>
  <si>
    <r>
      <rPr>
        <b/>
        <sz val="10"/>
        <rFont val="Verdana"/>
        <charset val="134"/>
      </rPr>
      <t>HIGIENE PESSOAL</t>
    </r>
  </si>
  <si>
    <r>
      <rPr>
        <sz val="10"/>
        <rFont val="Verdana"/>
        <charset val="134"/>
      </rPr>
      <t>PAPEL HIGIÊNICO</t>
    </r>
  </si>
  <si>
    <t>Pct 4 UNID.</t>
  </si>
  <si>
    <r>
      <rPr>
        <sz val="10"/>
        <rFont val="Verdana"/>
        <charset val="134"/>
      </rPr>
      <t>CREME DENTAL</t>
    </r>
  </si>
  <si>
    <r>
      <rPr>
        <sz val="8.5"/>
        <rFont val="Verdana"/>
        <charset val="134"/>
      </rPr>
      <t>Tubo 90gr</t>
    </r>
  </si>
  <si>
    <r>
      <rPr>
        <sz val="10"/>
        <rFont val="Verdana"/>
        <charset val="134"/>
      </rPr>
      <t>SABONETE</t>
    </r>
  </si>
  <si>
    <r>
      <rPr>
        <sz val="7.5"/>
        <rFont val="Verdana"/>
        <charset val="134"/>
      </rPr>
      <t>Unid.90/100gr</t>
    </r>
  </si>
  <si>
    <r>
      <rPr>
        <sz val="10"/>
        <rFont val="Verdana"/>
        <charset val="134"/>
      </rPr>
      <t>ABSORVENTE</t>
    </r>
  </si>
  <si>
    <r>
      <rPr>
        <sz val="8.5"/>
        <rFont val="Verdana"/>
        <charset val="134"/>
      </rPr>
      <t>Pct 08 UNID.</t>
    </r>
  </si>
  <si>
    <r>
      <rPr>
        <b/>
        <sz val="10"/>
        <rFont val="Verdana"/>
        <charset val="134"/>
      </rPr>
      <t>TOTAL HIGIENE PESSOAL</t>
    </r>
  </si>
  <si>
    <t xml:space="preserve">VALOR TOTAL </t>
  </si>
  <si>
    <r>
      <rPr>
        <b/>
        <sz val="10"/>
        <rFont val="Verdana"/>
        <charset val="134"/>
      </rPr>
      <t>VALOR MÉDIO CESTA</t>
    </r>
  </si>
  <si>
    <t xml:space="preserve">PRODUTOS                          </t>
  </si>
  <si>
    <t>PESO</t>
  </si>
  <si>
    <t>NORDESTE</t>
  </si>
  <si>
    <t>DA CASA</t>
  </si>
  <si>
    <t>PÃO DE AÇUCAR</t>
  </si>
  <si>
    <t>EXTRA</t>
  </si>
  <si>
    <t>UNIÃO</t>
  </si>
  <si>
    <t>LEVE MAIS</t>
  </si>
  <si>
    <t>ASSAI</t>
  </si>
  <si>
    <t>ATACADÃO</t>
  </si>
  <si>
    <t xml:space="preserve">ARCO MIX </t>
  </si>
  <si>
    <t>OXE ATACAREJO</t>
  </si>
  <si>
    <t>WALMART</t>
  </si>
  <si>
    <t>CENTRO</t>
  </si>
  <si>
    <t>PIEDADE</t>
  </si>
  <si>
    <t>CANDEIAS</t>
  </si>
  <si>
    <t>GUARARAPES</t>
  </si>
  <si>
    <t>BARRA DE JANGADA</t>
  </si>
  <si>
    <t>MASSANGANA</t>
  </si>
  <si>
    <t>PRAZERES</t>
  </si>
  <si>
    <t>Shopping Guararapes</t>
  </si>
  <si>
    <t>MAIOR PREÇO</t>
  </si>
  <si>
    <t>MENOR PREÇO</t>
  </si>
  <si>
    <t>ARROZ TIPO B</t>
  </si>
  <si>
    <t>FEIJÃO TIPO 2</t>
  </si>
  <si>
    <t>AÇUCAR CRISTAL</t>
  </si>
  <si>
    <t>CAFÉ EM PÓ</t>
  </si>
  <si>
    <t>Pct 500G</t>
  </si>
  <si>
    <t>LEITE EM PÓ INTEGRAL</t>
  </si>
  <si>
    <t>200G</t>
  </si>
  <si>
    <t>FARINHA DE MANDIOCA TORRADA</t>
  </si>
  <si>
    <t>FLOCOS DE MILHO</t>
  </si>
  <si>
    <t>500G</t>
  </si>
  <si>
    <t>VINAGRE</t>
  </si>
  <si>
    <t>500 ml</t>
  </si>
  <si>
    <t>MACARRÃO ESPAGETE</t>
  </si>
  <si>
    <t>BOLACHA CREAM CRACKER</t>
  </si>
  <si>
    <t>NE</t>
  </si>
  <si>
    <t xml:space="preserve">MARGARINA </t>
  </si>
  <si>
    <t>250 g</t>
  </si>
  <si>
    <t>MAÇÃ NACIONAL</t>
  </si>
  <si>
    <t>LARANJA</t>
  </si>
  <si>
    <t>CHARQUE DE SEGUNDA</t>
  </si>
  <si>
    <r>
      <rPr>
        <sz val="12"/>
        <color rgb="FF000000"/>
        <rFont val="Verdana"/>
        <charset val="134"/>
      </rPr>
      <t xml:space="preserve">CARNE DE SEGUNDA </t>
    </r>
    <r>
      <rPr>
        <b/>
        <u/>
        <sz val="12"/>
        <color indexed="8"/>
        <rFont val="Verdana"/>
        <charset val="134"/>
      </rPr>
      <t>SEM</t>
    </r>
    <r>
      <rPr>
        <sz val="12"/>
        <color indexed="8"/>
        <rFont val="Verdana"/>
        <charset val="134"/>
      </rPr>
      <t xml:space="preserve"> OSSO</t>
    </r>
  </si>
  <si>
    <r>
      <rPr>
        <sz val="12"/>
        <color rgb="FF000000"/>
        <rFont val="Verdana"/>
        <charset val="134"/>
      </rPr>
      <t xml:space="preserve">CARNE DE SEGUNDA </t>
    </r>
    <r>
      <rPr>
        <b/>
        <u/>
        <sz val="12"/>
        <color indexed="8"/>
        <rFont val="Verdana"/>
        <charset val="134"/>
      </rPr>
      <t>COM</t>
    </r>
    <r>
      <rPr>
        <sz val="12"/>
        <color indexed="8"/>
        <rFont val="Verdana"/>
        <charset val="134"/>
      </rPr>
      <t xml:space="preserve"> OSSO</t>
    </r>
  </si>
  <si>
    <t>FRANGO RESFRIADO INTEIRO</t>
  </si>
  <si>
    <t>SALSICHA AVULSA</t>
  </si>
  <si>
    <t>PÃO FRANÇÊS</t>
  </si>
  <si>
    <t>PÃO DE FORMA</t>
  </si>
  <si>
    <t>500g</t>
  </si>
  <si>
    <t>TOTAL ALIMENTAÇÃO</t>
  </si>
  <si>
    <t>LIMPEZA DOMÉSTICA</t>
  </si>
  <si>
    <t>SABÃO EM PÓ</t>
  </si>
  <si>
    <t>500 gr</t>
  </si>
  <si>
    <t>SABÃO EM BARRA</t>
  </si>
  <si>
    <t xml:space="preserve">Pct 5 UNID. </t>
  </si>
  <si>
    <t>ÁGUA SANITÁRIA</t>
  </si>
  <si>
    <t>Litro</t>
  </si>
  <si>
    <t>LÃ DE AÇO</t>
  </si>
  <si>
    <t>Pct 8 UNID.</t>
  </si>
  <si>
    <t>TOTAL LIMPEZA DOMÉSTICA</t>
  </si>
  <si>
    <t>HIGIENE PESSOAL</t>
  </si>
  <si>
    <t xml:space="preserve">PAPEL HIGIÊNICO </t>
  </si>
  <si>
    <t>CREME DENTAL</t>
  </si>
  <si>
    <t>Tubo 90gr</t>
  </si>
  <si>
    <t>SABONETE</t>
  </si>
  <si>
    <t>Unid.90/100gr</t>
  </si>
  <si>
    <t xml:space="preserve">ABSORVENTE </t>
  </si>
  <si>
    <t>Pct 08 UNID.</t>
  </si>
  <si>
    <t>TOTAL HIGIENE PESSOAL</t>
  </si>
  <si>
    <t>VALOR TOTAL  POR FORNECEDOR</t>
  </si>
  <si>
    <r>
      <rPr>
        <b/>
        <sz val="13"/>
        <rFont val="Verdana"/>
        <charset val="134"/>
      </rPr>
      <t>PESQUISA DE PREÇOS - CESTA BÁSICA JANEIRO/2019 - SETOR DE FISCALIZAÇÃO PROCON JABOATÃO DOS GUARARAPES</t>
    </r>
  </si>
  <si>
    <t>VARIAÇÕES DE AUMENTO</t>
  </si>
  <si>
    <t>VARIAÇÕES DE BAIXA</t>
  </si>
  <si>
    <r>
      <rPr>
        <b/>
        <sz val="9"/>
        <rFont val="Calibri"/>
        <charset val="134"/>
      </rPr>
      <t>PREÇO MÉDIO DO PRODUTO - COMPARATIVO</t>
    </r>
  </si>
  <si>
    <t>ITENS</t>
  </si>
  <si>
    <t xml:space="preserve">VARIAÇÃO </t>
  </si>
  <si>
    <t>ALIMENTOS</t>
  </si>
  <si>
    <r>
      <rPr>
        <b/>
        <sz val="9.5"/>
        <rFont val="Verdana"/>
        <charset val="134"/>
      </rPr>
      <t>TOTAL ALIMENTAÇÃO</t>
    </r>
  </si>
  <si>
    <t xml:space="preserve">ÓLEO DE SOJA </t>
  </si>
  <si>
    <r>
      <rPr>
        <b/>
        <sz val="9.5"/>
        <rFont val="Verdana"/>
        <charset val="134"/>
      </rPr>
      <t>TOTAL LIMPEZA DOMÉSTICA</t>
    </r>
  </si>
  <si>
    <t xml:space="preserve">MACARRÃO ESPEGUETE </t>
  </si>
  <si>
    <t xml:space="preserve">BOALACHA CREAM CRACKER </t>
  </si>
  <si>
    <t xml:space="preserve">BISCOITO MAISENA </t>
  </si>
  <si>
    <r>
      <rPr>
        <b/>
        <sz val="9.5"/>
        <rFont val="Verdana"/>
        <charset val="134"/>
      </rPr>
      <t>TOTAL HIGIENE PESSOAL</t>
    </r>
  </si>
  <si>
    <t xml:space="preserve">ALHO </t>
  </si>
  <si>
    <t xml:space="preserve">OVOS </t>
  </si>
  <si>
    <t xml:space="preserve">BATATA INGLESA </t>
  </si>
  <si>
    <t xml:space="preserve">CEBOLA </t>
  </si>
  <si>
    <t xml:space="preserve">TOMATE </t>
  </si>
  <si>
    <t xml:space="preserve">BANANA </t>
  </si>
  <si>
    <t>CARNE DE SEGUNDA SEM OSSO</t>
  </si>
  <si>
    <t>CARNE DE SEGUNDA COM OSSO</t>
  </si>
  <si>
    <t>PAPEL HIGIÊNICO</t>
  </si>
  <si>
    <t>ABSORVENTE</t>
  </si>
  <si>
    <t>TOTAL CESTA BÁSICA</t>
  </si>
  <si>
    <t xml:space="preserve">Pesquisa realizada nos dias 23 a 25 de Julho de 2019.                                                             NE: Não Encontrado </t>
  </si>
  <si>
    <t>23 a 26 de Setembro</t>
  </si>
  <si>
    <t>de 2019.</t>
  </si>
  <si>
    <t>O Procon Jaboatão dos Guartarapes não se responsabiliza pela falta de produtos ou alterações de preços efetuada pelos estabelecimentos sem aviso prévio.</t>
  </si>
  <si>
    <t>LOCAIS PESQUISADOS:</t>
  </si>
  <si>
    <t>PÃO DE AÇÚCAR - Avenida Airton Senna da Silva, s/n - Piedade, Jaboatão dos Guararapes - PE, 54410-240</t>
  </si>
  <si>
    <t>LEVE MAIS SUPERMERCADOS -  R. Criciúma, 460 - Barra de Jangada, Jaboatão dos Guararapes - PE</t>
  </si>
  <si>
    <t>ASSAÍ ATACADISTA - Av. Barreto de Menezes, 434 - Prazeres, Jaboatão dos Guararapes - PE, 54310-310</t>
  </si>
  <si>
    <t>ATACADÃO - Avenida General Barreto de Menezes, 958 - Prazeres, Jaboatão dos Guararapes - PE, 54330-902</t>
  </si>
  <si>
    <t>EXTRA SUPERMERCADO - Av. Presidente Kennedy, 4680 - Candeias, Jaboatão dos Guararapes - PE, 54420-000</t>
  </si>
  <si>
    <t>ARCO MIX - Av. Zequinha Barreto, 640 - Massangana, Jaboatão dos Guararapes - PE, 54400-090</t>
  </si>
  <si>
    <t>OXE ATACAREJO - Av. Dr. Júlio Maranhão, 518 - Guararapes, Jaboatão dos Guararapes - PE, 54340-740</t>
  </si>
  <si>
    <t>DA CASA - Praça Nossa Sra. do Rosário, 532 - Centro - Jaboatão, Jaboatão dos Guararapes - PE, 54110-130</t>
  </si>
  <si>
    <t>NORDESTE SUPERMERCADO - Av Barão de Lucena, 587 - Centro - Jaboatão dos Guararapes, PE - CEP: 54110-000</t>
  </si>
  <si>
    <t>SUPERMERCADO UNIÃO - Av. Barreto de Menezes - Guararapes, Jaboatão dos Guararapes - PE, 54325-000</t>
  </si>
  <si>
    <t>WALLMART SHOPPING - Av. Barreto de Menezes, 800 - Piedade, Jaboatão dos Guararapes - PE, 54410-100</t>
  </si>
</sst>
</file>

<file path=xl/styles.xml><?xml version="1.0" encoding="utf-8"?>
<styleSheet xmlns="http://schemas.openxmlformats.org/spreadsheetml/2006/main">
  <numFmts count="7">
    <numFmt numFmtId="176" formatCode="_-&quot;R$&quot;\ * #,##0.00_-;\-&quot;R$&quot;\ * #,##0.00_-;_-&quot;R$&quot;\ * &quot;-&quot;??_-;_-@_-"/>
    <numFmt numFmtId="177" formatCode="_-&quot;R$&quot;\ * #,##0.00_-;\-&quot;R$&quot;\ * #,##0.00_-;_-&quot;R$&quot;\ * &quot;-&quot;??.0_-;_-@_-"/>
    <numFmt numFmtId="178" formatCode="_-* #,##0_-;\-* #,##0_-;_-* &quot;-&quot;_-;_-@_-"/>
    <numFmt numFmtId="179" formatCode="_-&quot;R$&quot;* #,##0_-;\-&quot;R$&quot;* #,##0_-;_-&quot;R$&quot;* &quot;-&quot;_-;_-@_-"/>
    <numFmt numFmtId="180" formatCode="_-* #,##0.00_-;\-* #,##0.00_-;_-* &quot;-&quot;??_-;_-@_-"/>
    <numFmt numFmtId="181" formatCode="&quot;R$&quot;\ #,##0.00;[Red]\-&quot;R$&quot;\ #,##0.00"/>
    <numFmt numFmtId="182" formatCode="_-&quot;R$&quot;* #,##0.0000_-;\-&quot;R$&quot;* #,##0.0000_-;_-&quot;R$&quot;* &quot;-&quot;??.000_-;_-@_-"/>
  </numFmts>
  <fonts count="63">
    <font>
      <sz val="10"/>
      <color rgb="FF000000"/>
      <name val="Times New Roman"/>
      <charset val="204"/>
    </font>
    <font>
      <b/>
      <sz val="11.5"/>
      <color rgb="FFFFFFFF"/>
      <name val="Verdana"/>
      <charset val="134"/>
    </font>
    <font>
      <b/>
      <sz val="11.5"/>
      <name val="Verdana"/>
      <charset val="134"/>
    </font>
    <font>
      <sz val="9"/>
      <name val="Verdana"/>
      <charset val="134"/>
    </font>
    <font>
      <b/>
      <sz val="8.5"/>
      <name val="Verdana"/>
      <charset val="134"/>
    </font>
    <font>
      <b/>
      <sz val="10"/>
      <name val="Verdana"/>
      <charset val="134"/>
    </font>
    <font>
      <sz val="8.5"/>
      <name val="Verdana"/>
      <charset val="134"/>
    </font>
    <font>
      <sz val="10"/>
      <color rgb="FF000000"/>
      <name val="Times New Roman"/>
      <charset val="134"/>
    </font>
    <font>
      <sz val="10"/>
      <name val="Verdana"/>
      <charset val="134"/>
    </font>
    <font>
      <sz val="11"/>
      <color theme="1"/>
      <name val="Verdana"/>
      <charset val="134"/>
    </font>
    <font>
      <b/>
      <sz val="11"/>
      <color theme="1"/>
      <name val="Courier New"/>
      <charset val="134"/>
    </font>
    <font>
      <sz val="9"/>
      <color rgb="FF000000"/>
      <name val="Verdana"/>
      <charset val="134"/>
    </font>
    <font>
      <b/>
      <sz val="9"/>
      <color rgb="FF000000"/>
      <name val="Verdana"/>
      <charset val="134"/>
    </font>
    <font>
      <b/>
      <sz val="9"/>
      <color theme="1"/>
      <name val="Verdana"/>
      <charset val="134"/>
    </font>
    <font>
      <sz val="11"/>
      <name val="Verdana"/>
      <charset val="134"/>
    </font>
    <font>
      <sz val="11"/>
      <color rgb="FF000000"/>
      <name val="Verdana"/>
      <charset val="134"/>
    </font>
    <font>
      <sz val="7.5"/>
      <name val="Verdana"/>
      <charset val="134"/>
    </font>
    <font>
      <b/>
      <sz val="10"/>
      <color rgb="FF000000"/>
      <name val="Verdana"/>
      <charset val="134"/>
    </font>
    <font>
      <b/>
      <sz val="12"/>
      <color rgb="FF000000"/>
      <name val="Verdana"/>
      <charset val="134"/>
    </font>
    <font>
      <sz val="8"/>
      <color rgb="FF000000"/>
      <name val="Calibri"/>
      <charset val="134"/>
      <scheme val="minor"/>
    </font>
    <font>
      <sz val="8"/>
      <color rgb="FF000000"/>
      <name val="Verdana"/>
      <charset val="134"/>
    </font>
    <font>
      <sz val="11"/>
      <color theme="1"/>
      <name val="Calibri"/>
      <charset val="134"/>
      <scheme val="minor"/>
    </font>
    <font>
      <sz val="12"/>
      <color rgb="FF000000"/>
      <name val="Verdana"/>
      <charset val="134"/>
    </font>
    <font>
      <sz val="9"/>
      <color rgb="FF222222"/>
      <name val="Verdana"/>
      <charset val="134"/>
    </font>
    <font>
      <b/>
      <sz val="11"/>
      <color theme="1"/>
      <name val="Verdana"/>
      <charset val="134"/>
    </font>
    <font>
      <sz val="10"/>
      <color rgb="FF000000"/>
      <name val="Verdana"/>
      <charset val="134"/>
    </font>
    <font>
      <b/>
      <sz val="13"/>
      <name val="Verdana"/>
      <charset val="134"/>
    </font>
    <font>
      <b/>
      <sz val="10"/>
      <color rgb="FF000000"/>
      <name val="Times New Roman"/>
      <charset val="134"/>
    </font>
    <font>
      <b/>
      <sz val="9"/>
      <name val="Calibri"/>
      <charset val="134"/>
    </font>
    <font>
      <b/>
      <sz val="9"/>
      <color rgb="FF222222"/>
      <name val="Calibri"/>
      <charset val="134"/>
      <scheme val="minor"/>
    </font>
    <font>
      <b/>
      <sz val="9"/>
      <color rgb="FF000000"/>
      <name val="Calibri"/>
      <charset val="134"/>
      <scheme val="minor"/>
    </font>
    <font>
      <b/>
      <sz val="9.5"/>
      <name val="Verdana"/>
      <charset val="134"/>
    </font>
    <font>
      <sz val="10"/>
      <color rgb="FF000000"/>
      <name val="Calibri"/>
      <charset val="134"/>
    </font>
    <font>
      <b/>
      <sz val="9"/>
      <color rgb="FF000000"/>
      <name val="Calibri"/>
      <charset val="134"/>
    </font>
    <font>
      <b/>
      <sz val="12"/>
      <color rgb="FF002060"/>
      <name val="Calibri"/>
      <charset val="134"/>
      <scheme val="minor"/>
    </font>
    <font>
      <sz val="12"/>
      <color rgb="FF002060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u/>
      <sz val="12"/>
      <color rgb="FF00206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000000"/>
      <name val="Arial"/>
      <charset val="134"/>
    </font>
    <font>
      <b/>
      <sz val="11"/>
      <color theme="1"/>
      <name val="Calibri"/>
      <charset val="0"/>
      <scheme val="minor"/>
    </font>
    <font>
      <b/>
      <sz val="11.5"/>
      <color rgb="FFFFC000"/>
      <name val="Verdana"/>
      <charset val="134"/>
    </font>
    <font>
      <b/>
      <u/>
      <sz val="10"/>
      <name val="Verdana"/>
      <charset val="134"/>
    </font>
    <font>
      <b/>
      <u/>
      <sz val="12"/>
      <color indexed="8"/>
      <name val="Verdana"/>
      <charset val="134"/>
    </font>
    <font>
      <sz val="12"/>
      <color indexed="8"/>
      <name val="Verdana"/>
      <charset val="134"/>
    </font>
  </fonts>
  <fills count="56">
    <fill>
      <patternFill patternType="none"/>
    </fill>
    <fill>
      <patternFill patternType="gray125"/>
    </fill>
    <fill>
      <patternFill patternType="solid">
        <fgColor rgb="FF15365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8DB4E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5D9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80" fontId="46" fillId="0" borderId="0" applyFont="0" applyFill="0" applyBorder="0" applyAlignment="0" applyProtection="0">
      <alignment vertical="center"/>
    </xf>
    <xf numFmtId="178" fontId="46" fillId="0" borderId="0" applyFont="0" applyFill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48" fillId="0" borderId="30" applyNumberFormat="0" applyFill="0" applyAlignment="0" applyProtection="0">
      <alignment vertical="center"/>
    </xf>
    <xf numFmtId="0" fontId="40" fillId="28" borderId="27" applyNumberFormat="0" applyAlignment="0" applyProtection="0">
      <alignment vertical="center"/>
    </xf>
    <xf numFmtId="179" fontId="46" fillId="0" borderId="0" applyFont="0" applyFill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6" fillId="45" borderId="32" applyNumberFormat="0" applyFont="0" applyAlignment="0" applyProtection="0">
      <alignment vertical="center"/>
    </xf>
    <xf numFmtId="0" fontId="57" fillId="0" borderId="0"/>
    <xf numFmtId="0" fontId="41" fillId="5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54" fillId="0" borderId="28" applyNumberFormat="0" applyFill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53" fillId="0" borderId="33" applyNumberFormat="0" applyFill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9" fillId="42" borderId="29" applyNumberFormat="0" applyAlignment="0" applyProtection="0">
      <alignment vertical="center"/>
    </xf>
    <xf numFmtId="0" fontId="52" fillId="36" borderId="31" applyNumberFormat="0" applyAlignment="0" applyProtection="0">
      <alignment vertical="center"/>
    </xf>
    <xf numFmtId="0" fontId="47" fillId="36" borderId="29" applyNumberFormat="0" applyAlignment="0" applyProtection="0">
      <alignment vertical="center"/>
    </xf>
    <xf numFmtId="0" fontId="58" fillId="0" borderId="34" applyNumberFormat="0" applyFill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</cellStyleXfs>
  <cellXfs count="154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center" wrapText="1" indent="3"/>
    </xf>
    <xf numFmtId="0" fontId="3" fillId="3" borderId="4" xfId="0" applyFont="1" applyFill="1" applyBorder="1" applyAlignment="1">
      <alignment horizontal="left" vertical="center" wrapText="1" indent="3"/>
    </xf>
    <xf numFmtId="0" fontId="3" fillId="3" borderId="5" xfId="0" applyFont="1" applyFill="1" applyBorder="1" applyAlignment="1">
      <alignment horizontal="left" vertical="center" wrapText="1" indent="3"/>
    </xf>
    <xf numFmtId="0" fontId="3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5" borderId="11" xfId="0" applyFill="1" applyBorder="1" applyAlignment="1">
      <alignment horizontal="left" vertical="top"/>
    </xf>
    <xf numFmtId="0" fontId="5" fillId="6" borderId="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176" fontId="7" fillId="5" borderId="13" xfId="9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2" fontId="9" fillId="7" borderId="13" xfId="0" applyNumberFormat="1" applyFont="1" applyFill="1" applyBorder="1" applyAlignment="1">
      <alignment horizontal="center" vertical="center"/>
    </xf>
    <xf numFmtId="2" fontId="9" fillId="8" borderId="13" xfId="0" applyNumberFormat="1" applyFont="1" applyFill="1" applyBorder="1" applyAlignment="1">
      <alignment horizontal="center" vertical="center"/>
    </xf>
    <xf numFmtId="10" fontId="10" fillId="0" borderId="13" xfId="4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2" fontId="9" fillId="7" borderId="15" xfId="0" applyNumberFormat="1" applyFont="1" applyFill="1" applyBorder="1" applyAlignment="1">
      <alignment horizontal="center" vertical="center"/>
    </xf>
    <xf numFmtId="2" fontId="9" fillId="8" borderId="15" xfId="0" applyNumberFormat="1" applyFont="1" applyFill="1" applyBorder="1" applyAlignment="1">
      <alignment horizontal="center" vertical="center"/>
    </xf>
    <xf numFmtId="10" fontId="10" fillId="0" borderId="15" xfId="4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left" vertical="top" wrapText="1"/>
    </xf>
    <xf numFmtId="0" fontId="5" fillId="9" borderId="9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left" wrapText="1"/>
    </xf>
    <xf numFmtId="2" fontId="12" fillId="9" borderId="9" xfId="0" applyNumberFormat="1" applyFont="1" applyFill="1" applyBorder="1" applyAlignment="1">
      <alignment horizontal="center" vertical="center" shrinkToFit="1"/>
    </xf>
    <xf numFmtId="10" fontId="13" fillId="9" borderId="15" xfId="4" applyNumberFormat="1" applyFont="1" applyFill="1" applyBorder="1" applyAlignment="1">
      <alignment horizontal="center" vertical="center"/>
    </xf>
    <xf numFmtId="2" fontId="12" fillId="9" borderId="5" xfId="0" applyNumberFormat="1" applyFont="1" applyFill="1" applyBorder="1" applyAlignment="1">
      <alignment horizontal="center" vertical="center" shrinkToFit="1"/>
    </xf>
    <xf numFmtId="2" fontId="14" fillId="7" borderId="13" xfId="0" applyNumberFormat="1" applyFont="1" applyFill="1" applyBorder="1" applyAlignment="1">
      <alignment horizontal="center" vertical="center"/>
    </xf>
    <xf numFmtId="2" fontId="14" fillId="8" borderId="13" xfId="0" applyNumberFormat="1" applyFont="1" applyFill="1" applyBorder="1" applyAlignment="1">
      <alignment horizontal="center" vertical="center"/>
    </xf>
    <xf numFmtId="10" fontId="11" fillId="0" borderId="8" xfId="0" applyNumberFormat="1" applyFont="1" applyFill="1" applyBorder="1" applyAlignment="1">
      <alignment horizontal="center" vertical="center" shrinkToFit="1"/>
    </xf>
    <xf numFmtId="2" fontId="11" fillId="0" borderId="8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top" wrapText="1"/>
    </xf>
    <xf numFmtId="10" fontId="12" fillId="9" borderId="8" xfId="0" applyNumberFormat="1" applyFont="1" applyFill="1" applyBorder="1" applyAlignment="1">
      <alignment horizontal="center" vertical="center" shrinkToFit="1"/>
    </xf>
    <xf numFmtId="2" fontId="12" fillId="9" borderId="8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/>
    </xf>
    <xf numFmtId="2" fontId="15" fillId="7" borderId="9" xfId="0" applyNumberFormat="1" applyFont="1" applyFill="1" applyBorder="1" applyAlignment="1">
      <alignment horizontal="center" vertical="center" shrinkToFit="1"/>
    </xf>
    <xf numFmtId="2" fontId="15" fillId="8" borderId="9" xfId="0" applyNumberFormat="1" applyFont="1" applyFill="1" applyBorder="1" applyAlignment="1">
      <alignment horizontal="center" vertical="center" shrinkToFit="1"/>
    </xf>
    <xf numFmtId="10" fontId="11" fillId="0" borderId="9" xfId="0" applyNumberFormat="1" applyFont="1" applyFill="1" applyBorder="1" applyAlignment="1">
      <alignment horizontal="center" vertical="center" shrinkToFit="1"/>
    </xf>
    <xf numFmtId="2" fontId="11" fillId="0" borderId="9" xfId="0" applyNumberFormat="1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wrapText="1"/>
    </xf>
    <xf numFmtId="10" fontId="12" fillId="9" borderId="9" xfId="0" applyNumberFormat="1" applyFont="1" applyFill="1" applyBorder="1" applyAlignment="1">
      <alignment horizontal="center" vertical="center" shrinkToFi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2" fontId="12" fillId="10" borderId="9" xfId="0" applyNumberFormat="1" applyFont="1" applyFill="1" applyBorder="1" applyAlignment="1">
      <alignment horizontal="center" vertical="top" shrinkToFit="1"/>
    </xf>
    <xf numFmtId="10" fontId="12" fillId="10" borderId="9" xfId="0" applyNumberFormat="1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5" fillId="11" borderId="3" xfId="0" applyFont="1" applyFill="1" applyBorder="1" applyAlignment="1">
      <alignment horizontal="left" vertical="top" wrapText="1" indent="3"/>
    </xf>
    <xf numFmtId="0" fontId="5" fillId="11" borderId="4" xfId="0" applyFont="1" applyFill="1" applyBorder="1" applyAlignment="1">
      <alignment horizontal="left" vertical="top" wrapText="1" indent="3"/>
    </xf>
    <xf numFmtId="0" fontId="5" fillId="11" borderId="5" xfId="0" applyFont="1" applyFill="1" applyBorder="1" applyAlignment="1">
      <alignment horizontal="left" vertical="top" wrapText="1" indent="3"/>
    </xf>
    <xf numFmtId="2" fontId="17" fillId="11" borderId="9" xfId="0" applyNumberFormat="1" applyFont="1" applyFill="1" applyBorder="1" applyAlignment="1">
      <alignment horizontal="right" vertical="top" shrinkToFit="1"/>
    </xf>
    <xf numFmtId="0" fontId="18" fillId="12" borderId="15" xfId="14" applyFont="1" applyFill="1" applyBorder="1" applyAlignment="1">
      <alignment horizontal="center" vertical="center" wrapText="1"/>
    </xf>
    <xf numFmtId="0" fontId="19" fillId="12" borderId="15" xfId="14" applyFont="1" applyFill="1" applyBorder="1" applyAlignment="1">
      <alignment horizontal="center" vertical="center" wrapText="1"/>
    </xf>
    <xf numFmtId="0" fontId="20" fillId="12" borderId="15" xfId="14" applyFont="1" applyFill="1" applyBorder="1" applyAlignment="1">
      <alignment horizontal="center" vertical="center" wrapText="1"/>
    </xf>
    <xf numFmtId="0" fontId="18" fillId="13" borderId="15" xfId="14" applyFont="1" applyFill="1" applyBorder="1" applyAlignment="1">
      <alignment horizontal="center" vertical="center" wrapText="1"/>
    </xf>
    <xf numFmtId="0" fontId="15" fillId="13" borderId="15" xfId="14" applyFont="1" applyFill="1" applyBorder="1" applyAlignment="1">
      <alignment horizontal="center" vertical="center" wrapText="1"/>
    </xf>
    <xf numFmtId="0" fontId="21" fillId="13" borderId="0" xfId="0" applyFont="1" applyFill="1" applyBorder="1" applyAlignment="1"/>
    <xf numFmtId="0" fontId="22" fillId="0" borderId="15" xfId="0" applyFont="1" applyFill="1" applyBorder="1" applyAlignment="1">
      <alignment horizontal="center" vertical="center" wrapText="1"/>
    </xf>
    <xf numFmtId="0" fontId="15" fillId="0" borderId="15" xfId="14" applyFont="1" applyFill="1" applyBorder="1" applyAlignment="1">
      <alignment horizontal="center" vertical="center" wrapText="1"/>
    </xf>
    <xf numFmtId="2" fontId="9" fillId="14" borderId="15" xfId="0" applyNumberFormat="1" applyFont="1" applyFill="1" applyBorder="1" applyAlignment="1">
      <alignment horizontal="center"/>
    </xf>
    <xf numFmtId="0" fontId="9" fillId="14" borderId="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10" fontId="0" fillId="5" borderId="13" xfId="0" applyNumberForma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7" fillId="15" borderId="7" xfId="0" applyFont="1" applyFill="1" applyBorder="1" applyAlignment="1">
      <alignment horizontal="center" vertical="center" wrapText="1"/>
    </xf>
    <xf numFmtId="0" fontId="0" fillId="16" borderId="16" xfId="0" applyFill="1" applyBorder="1" applyAlignment="1">
      <alignment horizontal="left" vertical="top"/>
    </xf>
    <xf numFmtId="0" fontId="0" fillId="16" borderId="17" xfId="0" applyFill="1" applyBorder="1" applyAlignment="1">
      <alignment horizontal="left" vertical="top"/>
    </xf>
    <xf numFmtId="2" fontId="14" fillId="14" borderId="15" xfId="0" applyNumberFormat="1" applyFont="1" applyFill="1" applyBorder="1" applyAlignment="1">
      <alignment horizontal="center"/>
    </xf>
    <xf numFmtId="176" fontId="23" fillId="7" borderId="15" xfId="9" applyFont="1" applyFill="1" applyBorder="1" applyAlignment="1">
      <alignment horizontal="left" vertical="top"/>
    </xf>
    <xf numFmtId="176" fontId="11" fillId="17" borderId="15" xfId="9" applyFont="1" applyFill="1" applyBorder="1" applyAlignment="1">
      <alignment horizontal="left" vertical="top"/>
    </xf>
    <xf numFmtId="0" fontId="18" fillId="18" borderId="15" xfId="0" applyFont="1" applyFill="1" applyBorder="1" applyAlignment="1">
      <alignment horizontal="center" vertical="center" wrapText="1"/>
    </xf>
    <xf numFmtId="0" fontId="15" fillId="18" borderId="15" xfId="0" applyFont="1" applyFill="1" applyBorder="1" applyAlignment="1"/>
    <xf numFmtId="2" fontId="24" fillId="18" borderId="15" xfId="0" applyNumberFormat="1" applyFont="1" applyFill="1" applyBorder="1" applyAlignment="1">
      <alignment horizontal="center"/>
    </xf>
    <xf numFmtId="0" fontId="18" fillId="13" borderId="0" xfId="0" applyFont="1" applyFill="1" applyBorder="1" applyAlignment="1">
      <alignment horizontal="center" wrapText="1"/>
    </xf>
    <xf numFmtId="0" fontId="15" fillId="13" borderId="0" xfId="0" applyFont="1" applyFill="1" applyBorder="1" applyAlignment="1"/>
    <xf numFmtId="2" fontId="24" fillId="13" borderId="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 wrapText="1"/>
    </xf>
    <xf numFmtId="0" fontId="15" fillId="0" borderId="13" xfId="14" applyFont="1" applyFill="1" applyBorder="1" applyAlignment="1">
      <alignment horizontal="center" vertical="center" wrapText="1"/>
    </xf>
    <xf numFmtId="2" fontId="9" fillId="14" borderId="13" xfId="0" applyNumberFormat="1" applyFont="1" applyFill="1" applyBorder="1" applyAlignment="1">
      <alignment horizontal="center"/>
    </xf>
    <xf numFmtId="0" fontId="25" fillId="0" borderId="15" xfId="14" applyFont="1" applyFill="1" applyBorder="1" applyAlignment="1">
      <alignment horizontal="center" vertical="center" wrapText="1"/>
    </xf>
    <xf numFmtId="0" fontId="15" fillId="18" borderId="15" xfId="14" applyFont="1" applyFill="1" applyBorder="1" applyAlignment="1">
      <alignment horizontal="center" vertical="center" wrapText="1"/>
    </xf>
    <xf numFmtId="0" fontId="18" fillId="13" borderId="0" xfId="0" applyFont="1" applyFill="1" applyBorder="1" applyAlignment="1">
      <alignment horizontal="center" vertical="center" wrapText="1"/>
    </xf>
    <xf numFmtId="0" fontId="15" fillId="13" borderId="0" xfId="14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25" fillId="18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 wrapText="1"/>
    </xf>
    <xf numFmtId="2" fontId="24" fillId="19" borderId="15" xfId="0" applyNumberFormat="1" applyFont="1" applyFill="1" applyBorder="1" applyAlignment="1">
      <alignment horizontal="center"/>
    </xf>
    <xf numFmtId="0" fontId="26" fillId="20" borderId="3" xfId="0" applyFont="1" applyFill="1" applyBorder="1" applyAlignment="1">
      <alignment horizontal="center" vertical="top" wrapText="1"/>
    </xf>
    <xf numFmtId="0" fontId="26" fillId="20" borderId="4" xfId="0" applyFont="1" applyFill="1" applyBorder="1" applyAlignment="1">
      <alignment horizontal="center" vertical="top" wrapText="1"/>
    </xf>
    <xf numFmtId="0" fontId="26" fillId="20" borderId="5" xfId="0" applyFont="1" applyFill="1" applyBorder="1" applyAlignment="1">
      <alignment horizontal="center" vertical="top" wrapText="1"/>
    </xf>
    <xf numFmtId="0" fontId="27" fillId="21" borderId="18" xfId="0" applyFont="1" applyFill="1" applyBorder="1" applyAlignment="1">
      <alignment horizontal="center" vertical="center" wrapText="1"/>
    </xf>
    <xf numFmtId="0" fontId="28" fillId="22" borderId="12" xfId="0" applyFont="1" applyFill="1" applyBorder="1" applyAlignment="1">
      <alignment horizontal="center" vertical="top" wrapText="1"/>
    </xf>
    <xf numFmtId="9" fontId="29" fillId="5" borderId="13" xfId="4" applyNumberFormat="1" applyFont="1" applyFill="1" applyBorder="1" applyAlignment="1">
      <alignment horizontal="center" vertical="center"/>
    </xf>
    <xf numFmtId="9" fontId="30" fillId="5" borderId="13" xfId="0" applyNumberFormat="1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 wrapText="1"/>
    </xf>
    <xf numFmtId="17" fontId="28" fillId="14" borderId="6" xfId="0" applyNumberFormat="1" applyFont="1" applyFill="1" applyBorder="1" applyAlignment="1">
      <alignment horizontal="left" vertical="top" wrapText="1" indent="1"/>
    </xf>
    <xf numFmtId="17" fontId="28" fillId="14" borderId="9" xfId="0" applyNumberFormat="1" applyFont="1" applyFill="1" applyBorder="1" applyAlignment="1">
      <alignment horizontal="left" vertical="top" wrapText="1" indent="1"/>
    </xf>
    <xf numFmtId="0" fontId="28" fillId="0" borderId="9" xfId="0" applyFont="1" applyFill="1" applyBorder="1" applyAlignment="1">
      <alignment horizontal="center" vertical="top" wrapText="1"/>
    </xf>
    <xf numFmtId="9" fontId="30" fillId="5" borderId="15" xfId="4" applyNumberFormat="1" applyFont="1" applyFill="1" applyBorder="1" applyAlignment="1">
      <alignment horizontal="center" vertical="center"/>
    </xf>
    <xf numFmtId="9" fontId="30" fillId="5" borderId="1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top" wrapText="1"/>
    </xf>
    <xf numFmtId="181" fontId="32" fillId="14" borderId="19" xfId="0" applyNumberFormat="1" applyFont="1" applyFill="1" applyBorder="1" applyAlignment="1">
      <alignment horizontal="left" vertical="top"/>
    </xf>
    <xf numFmtId="182" fontId="32" fillId="0" borderId="5" xfId="9" applyNumberFormat="1" applyFont="1" applyFill="1" applyBorder="1" applyAlignment="1">
      <alignment vertical="top" shrinkToFit="1"/>
    </xf>
    <xf numFmtId="9" fontId="33" fillId="19" borderId="9" xfId="0" applyNumberFormat="1" applyFont="1" applyFill="1" applyBorder="1" applyAlignment="1">
      <alignment vertical="center" shrinkToFit="1"/>
    </xf>
    <xf numFmtId="181" fontId="32" fillId="14" borderId="20" xfId="0" applyNumberFormat="1" applyFont="1" applyFill="1" applyBorder="1" applyAlignment="1">
      <alignment horizontal="left" vertical="top"/>
    </xf>
    <xf numFmtId="0" fontId="31" fillId="6" borderId="0" xfId="0" applyFont="1" applyFill="1" applyAlignment="1">
      <alignment horizontal="center" vertical="center" wrapText="1"/>
    </xf>
    <xf numFmtId="0" fontId="31" fillId="23" borderId="8" xfId="0" applyFont="1" applyFill="1" applyBorder="1" applyAlignment="1">
      <alignment horizontal="left" vertical="top"/>
    </xf>
    <xf numFmtId="176" fontId="30" fillId="24" borderId="8" xfId="9" applyFont="1" applyFill="1" applyBorder="1" applyAlignment="1">
      <alignment horizontal="center" vertical="center" shrinkToFit="1"/>
    </xf>
    <xf numFmtId="0" fontId="31" fillId="23" borderId="8" xfId="0" applyFont="1" applyFill="1" applyBorder="1" applyAlignment="1">
      <alignment horizontal="center" vertical="center" wrapText="1"/>
    </xf>
    <xf numFmtId="176" fontId="30" fillId="24" borderId="21" xfId="9" applyFont="1" applyFill="1" applyBorder="1" applyAlignment="1">
      <alignment horizontal="center" vertical="center" shrinkToFit="1"/>
    </xf>
    <xf numFmtId="0" fontId="31" fillId="5" borderId="8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181" fontId="32" fillId="14" borderId="22" xfId="0" applyNumberFormat="1" applyFont="1" applyFill="1" applyBorder="1" applyAlignment="1">
      <alignment horizontal="left" vertical="top"/>
    </xf>
    <xf numFmtId="182" fontId="32" fillId="0" borderId="17" xfId="9" applyNumberFormat="1" applyFont="1" applyFill="1" applyBorder="1" applyAlignment="1">
      <alignment vertical="top"/>
    </xf>
    <xf numFmtId="9" fontId="30" fillId="19" borderId="9" xfId="0" applyNumberFormat="1" applyFont="1" applyFill="1" applyBorder="1" applyAlignment="1">
      <alignment vertical="center" shrinkToFit="1"/>
    </xf>
    <xf numFmtId="0" fontId="0" fillId="21" borderId="23" xfId="0" applyFill="1" applyBorder="1" applyAlignment="1">
      <alignment horizontal="left" vertical="top"/>
    </xf>
    <xf numFmtId="0" fontId="0" fillId="21" borderId="24" xfId="0" applyFill="1" applyBorder="1" applyAlignment="1">
      <alignment horizontal="left" vertical="top"/>
    </xf>
    <xf numFmtId="0" fontId="0" fillId="21" borderId="25" xfId="0" applyFill="1" applyBorder="1" applyAlignment="1">
      <alignment horizontal="left" vertical="top"/>
    </xf>
    <xf numFmtId="0" fontId="0" fillId="21" borderId="26" xfId="0" applyFill="1" applyBorder="1" applyAlignment="1">
      <alignment horizontal="left" vertical="top"/>
    </xf>
    <xf numFmtId="2" fontId="14" fillId="14" borderId="13" xfId="0" applyNumberFormat="1" applyFont="1" applyFill="1" applyBorder="1" applyAlignment="1">
      <alignment horizontal="center"/>
    </xf>
    <xf numFmtId="176" fontId="11" fillId="8" borderId="15" xfId="9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31" fillId="6" borderId="0" xfId="0" applyFont="1" applyFill="1" applyBorder="1" applyAlignment="1">
      <alignment horizontal="center" vertical="center" wrapText="1"/>
    </xf>
    <xf numFmtId="9" fontId="33" fillId="9" borderId="8" xfId="0" applyNumberFormat="1" applyFont="1" applyFill="1" applyBorder="1" applyAlignment="1">
      <alignment horizontal="right" vertical="top" shrinkToFit="1"/>
    </xf>
    <xf numFmtId="176" fontId="30" fillId="24" borderId="13" xfId="9" applyFont="1" applyFill="1" applyBorder="1" applyAlignment="1">
      <alignment horizontal="center" vertical="center" shrinkToFit="1"/>
    </xf>
    <xf numFmtId="9" fontId="30" fillId="24" borderId="14" xfId="0" applyNumberFormat="1" applyFont="1" applyFill="1" applyBorder="1" applyAlignment="1">
      <alignment horizontal="right" vertical="center" shrinkToFit="1"/>
    </xf>
    <xf numFmtId="9" fontId="33" fillId="9" borderId="13" xfId="0" applyNumberFormat="1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left" vertical="top" wrapText="1"/>
    </xf>
    <xf numFmtId="9" fontId="33" fillId="19" borderId="15" xfId="0" applyNumberFormat="1" applyFont="1" applyFill="1" applyBorder="1" applyAlignment="1">
      <alignment vertical="center" shrinkToFit="1"/>
    </xf>
    <xf numFmtId="0" fontId="31" fillId="24" borderId="9" xfId="0" applyFont="1" applyFill="1" applyBorder="1" applyAlignment="1">
      <alignment horizontal="left" vertical="top" wrapText="1" indent="9"/>
    </xf>
    <xf numFmtId="177" fontId="33" fillId="24" borderId="21" xfId="9" applyNumberFormat="1" applyFont="1" applyFill="1" applyBorder="1" applyAlignment="1">
      <alignment horizontal="center" vertical="center" shrinkToFit="1"/>
    </xf>
    <xf numFmtId="176" fontId="33" fillId="24" borderId="15" xfId="9" applyFont="1" applyFill="1" applyBorder="1" applyAlignment="1">
      <alignment horizontal="center" vertical="center" shrinkToFit="1"/>
    </xf>
    <xf numFmtId="10" fontId="33" fillId="9" borderId="15" xfId="0" applyNumberFormat="1" applyFont="1" applyFill="1" applyBorder="1" applyAlignment="1">
      <alignment horizontal="right" vertical="center" shrinkToFit="1"/>
    </xf>
    <xf numFmtId="0" fontId="34" fillId="0" borderId="0" xfId="0" applyFont="1" applyFill="1" applyBorder="1" applyAlignment="1"/>
    <xf numFmtId="0" fontId="35" fillId="0" borderId="0" xfId="0" applyFont="1" applyFill="1" applyBorder="1" applyAlignment="1"/>
    <xf numFmtId="0" fontId="36" fillId="0" borderId="0" xfId="0" applyFont="1" applyFill="1" applyBorder="1" applyAlignment="1">
      <alignment vertical="center"/>
    </xf>
    <xf numFmtId="0" fontId="21" fillId="0" borderId="0" xfId="0" applyFont="1" applyFill="1" applyBorder="1" applyAlignment="1"/>
    <xf numFmtId="0" fontId="37" fillId="0" borderId="0" xfId="0" applyFont="1" applyFill="1" applyBorder="1" applyAlignment="1"/>
  </cellXfs>
  <cellStyles count="50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Normal 2" xfId="14"/>
    <cellStyle name="40% - Ênfase 6" xfId="15" builtinId="51"/>
    <cellStyle name="Texto de Aviso" xfId="16" builtinId="11"/>
    <cellStyle name="Título" xfId="17" builtinId="15"/>
    <cellStyle name="Texto Explicativo" xfId="18" builtinId="53"/>
    <cellStyle name="Ênfase 3" xfId="19" builtinId="37"/>
    <cellStyle name="Título 1" xfId="20" builtinId="16"/>
    <cellStyle name="Ênfase 4" xfId="21" builtinId="41"/>
    <cellStyle name="Título 2" xfId="22" builtinId="17"/>
    <cellStyle name="Ênfase 5" xfId="23" builtinId="45"/>
    <cellStyle name="Título 3" xfId="24" builtinId="18"/>
    <cellStyle name="Ênfase 6" xfId="25" builtinId="49"/>
    <cellStyle name="Título 4" xfId="26" builtinId="19"/>
    <cellStyle name="Entrada" xfId="27" builtinId="20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5"/>
  <sheetViews>
    <sheetView tabSelected="1" topLeftCell="A46" workbookViewId="0">
      <selection activeCell="N73" sqref="N73"/>
    </sheetView>
  </sheetViews>
  <sheetFormatPr defaultColWidth="9" defaultRowHeight="12.75"/>
  <cols>
    <col min="1" max="1" width="31.1666666666667" customWidth="1"/>
    <col min="2" max="2" width="11.5" customWidth="1"/>
    <col min="3" max="3" width="12.3333333333333" customWidth="1"/>
    <col min="4" max="4" width="11.5" customWidth="1"/>
    <col min="5" max="5" width="15.8333333333333" customWidth="1"/>
    <col min="6" max="6" width="14.8333333333333" customWidth="1"/>
    <col min="7" max="7" width="28.3333333333333" customWidth="1"/>
    <col min="8" max="8" width="26.5" customWidth="1"/>
    <col min="9" max="9" width="21.5" customWidth="1"/>
    <col min="10" max="10" width="13" customWidth="1"/>
    <col min="11" max="11" width="12.3333333333333" customWidth="1"/>
    <col min="12" max="12" width="34.5" customWidth="1"/>
    <col min="13" max="13" width="14.1666666666667" customWidth="1"/>
    <col min="14" max="14" width="12.1666666666667" customWidth="1"/>
    <col min="15" max="15" width="13" customWidth="1"/>
    <col min="16" max="16" width="18.5" customWidth="1"/>
    <col min="17" max="17" width="19" customWidth="1"/>
  </cols>
  <sheetData>
    <row r="1" ht="86.85" customHeight="1" spans="1:9">
      <c r="A1" s="1" t="s">
        <v>0</v>
      </c>
      <c r="B1" s="2"/>
      <c r="C1" s="3" t="s">
        <v>1</v>
      </c>
      <c r="D1" s="4"/>
      <c r="E1" s="5"/>
      <c r="F1" s="6" t="s">
        <v>2</v>
      </c>
      <c r="H1" s="7" t="s">
        <v>3</v>
      </c>
      <c r="I1" s="7" t="s">
        <v>4</v>
      </c>
    </row>
    <row r="2" ht="21.75" spans="1:9">
      <c r="A2" s="8" t="s">
        <v>5</v>
      </c>
      <c r="B2" s="8" t="s">
        <v>6</v>
      </c>
      <c r="C2" s="9" t="s">
        <v>7</v>
      </c>
      <c r="D2" s="9" t="s">
        <v>8</v>
      </c>
      <c r="E2" s="9" t="s">
        <v>9</v>
      </c>
      <c r="F2" s="10"/>
      <c r="H2" s="11"/>
      <c r="I2" s="11"/>
    </row>
    <row r="3" ht="3.95" hidden="1" customHeight="1" spans="1:9">
      <c r="A3" s="12"/>
      <c r="B3" s="12"/>
      <c r="C3" s="13"/>
      <c r="D3" s="13"/>
      <c r="E3" s="13"/>
      <c r="F3" s="13"/>
      <c r="H3" s="14"/>
      <c r="I3" s="74"/>
    </row>
    <row r="4" ht="15" customHeight="1" spans="1:9">
      <c r="A4" s="15" t="s">
        <v>10</v>
      </c>
      <c r="B4" s="16"/>
      <c r="C4" s="16"/>
      <c r="D4" s="16"/>
      <c r="E4" s="16"/>
      <c r="F4" s="17"/>
      <c r="H4" s="18">
        <f>TRANSPOSE(B136)</f>
        <v>210.36</v>
      </c>
      <c r="I4" s="75">
        <f>TRANSPOSE(D136)</f>
        <v>-0.0661485073207835</v>
      </c>
    </row>
    <row r="5" ht="15.75" spans="1:9">
      <c r="A5" s="19" t="s">
        <v>11</v>
      </c>
      <c r="B5" s="20" t="s">
        <v>12</v>
      </c>
      <c r="C5" s="21">
        <f>TRANSPOSE(N53)</f>
        <v>2.99</v>
      </c>
      <c r="D5" s="22">
        <f>TRANSPOSE(O53)</f>
        <v>2.39</v>
      </c>
      <c r="E5" s="23">
        <f>(C5-D5)/D5</f>
        <v>0.251046025104603</v>
      </c>
      <c r="F5" s="24">
        <f>AVERAGE(C5:D5)</f>
        <v>2.69</v>
      </c>
      <c r="I5" s="76" t="s">
        <v>13</v>
      </c>
    </row>
    <row r="6" ht="15.75" spans="1:6">
      <c r="A6" s="25" t="s">
        <v>14</v>
      </c>
      <c r="B6" s="26" t="s">
        <v>12</v>
      </c>
      <c r="C6" s="27">
        <f t="shared" ref="C6:C32" si="0">TRANSPOSE(N54)</f>
        <v>4.99</v>
      </c>
      <c r="D6" s="28">
        <f t="shared" ref="D6:D32" si="1">TRANSPOSE(O54)</f>
        <v>3.29</v>
      </c>
      <c r="E6" s="29">
        <f t="shared" ref="E6:E33" si="2">(C6-D6)/D6</f>
        <v>0.516717325227964</v>
      </c>
      <c r="F6" s="30">
        <f t="shared" ref="F6:F33" si="3">AVERAGE(C6:D6)</f>
        <v>4.14</v>
      </c>
    </row>
    <row r="7" ht="54" customHeight="1" spans="1:6">
      <c r="A7" s="25" t="s">
        <v>15</v>
      </c>
      <c r="B7" s="26" t="s">
        <v>12</v>
      </c>
      <c r="C7" s="27">
        <f t="shared" si="0"/>
        <v>2.29</v>
      </c>
      <c r="D7" s="28">
        <f t="shared" si="1"/>
        <v>1.79</v>
      </c>
      <c r="E7" s="29">
        <f t="shared" si="2"/>
        <v>0.279329608938547</v>
      </c>
      <c r="F7" s="30">
        <f t="shared" si="3"/>
        <v>2.04</v>
      </c>
    </row>
    <row r="8" ht="15.75" spans="1:6">
      <c r="A8" s="25" t="s">
        <v>16</v>
      </c>
      <c r="B8" s="26" t="s">
        <v>17</v>
      </c>
      <c r="C8" s="27">
        <f t="shared" si="0"/>
        <v>4.29</v>
      </c>
      <c r="D8" s="28">
        <f t="shared" si="1"/>
        <v>3.29</v>
      </c>
      <c r="E8" s="29">
        <f t="shared" si="2"/>
        <v>0.303951367781155</v>
      </c>
      <c r="F8" s="30">
        <f t="shared" si="3"/>
        <v>3.79</v>
      </c>
    </row>
    <row r="9" ht="15.75" spans="1:6">
      <c r="A9" s="25" t="s">
        <v>18</v>
      </c>
      <c r="B9" s="26" t="s">
        <v>19</v>
      </c>
      <c r="C9" s="27">
        <f t="shared" si="0"/>
        <v>4.69</v>
      </c>
      <c r="D9" s="28">
        <f t="shared" si="1"/>
        <v>1.99</v>
      </c>
      <c r="E9" s="29">
        <f t="shared" si="2"/>
        <v>1.35678391959799</v>
      </c>
      <c r="F9" s="30">
        <f t="shared" si="3"/>
        <v>3.34</v>
      </c>
    </row>
    <row r="10" ht="25.5" spans="1:6">
      <c r="A10" s="25" t="s">
        <v>20</v>
      </c>
      <c r="B10" s="26" t="s">
        <v>12</v>
      </c>
      <c r="C10" s="27">
        <f t="shared" si="0"/>
        <v>6.69</v>
      </c>
      <c r="D10" s="28">
        <f t="shared" si="1"/>
        <v>1.49</v>
      </c>
      <c r="E10" s="29">
        <f t="shared" si="2"/>
        <v>3.48993288590604</v>
      </c>
      <c r="F10" s="30">
        <f t="shared" si="3"/>
        <v>4.09</v>
      </c>
    </row>
    <row r="11" ht="15.75" spans="1:6">
      <c r="A11" s="25" t="s">
        <v>21</v>
      </c>
      <c r="B11" s="26" t="s">
        <v>22</v>
      </c>
      <c r="C11" s="27">
        <f t="shared" si="0"/>
        <v>2.19</v>
      </c>
      <c r="D11" s="28">
        <f t="shared" si="1"/>
        <v>0.85</v>
      </c>
      <c r="E11" s="29">
        <f t="shared" si="2"/>
        <v>1.57647058823529</v>
      </c>
      <c r="F11" s="30">
        <f t="shared" si="3"/>
        <v>1.52</v>
      </c>
    </row>
    <row r="12" ht="15.75" spans="1:6">
      <c r="A12" s="25" t="s">
        <v>23</v>
      </c>
      <c r="B12" s="26" t="s">
        <v>24</v>
      </c>
      <c r="C12" s="27">
        <f t="shared" si="0"/>
        <v>2.19</v>
      </c>
      <c r="D12" s="28">
        <f t="shared" si="1"/>
        <v>0.89</v>
      </c>
      <c r="E12" s="29">
        <f t="shared" si="2"/>
        <v>1.46067415730337</v>
      </c>
      <c r="F12" s="30">
        <f t="shared" si="3"/>
        <v>1.54</v>
      </c>
    </row>
    <row r="13" ht="15.75" spans="1:6">
      <c r="A13" s="25" t="s">
        <v>25</v>
      </c>
      <c r="B13" s="26" t="s">
        <v>26</v>
      </c>
      <c r="C13" s="27">
        <f t="shared" si="0"/>
        <v>4.39</v>
      </c>
      <c r="D13" s="28">
        <f t="shared" si="1"/>
        <v>3.45</v>
      </c>
      <c r="E13" s="29">
        <f t="shared" si="2"/>
        <v>0.272463768115942</v>
      </c>
      <c r="F13" s="30">
        <f t="shared" si="3"/>
        <v>3.92</v>
      </c>
    </row>
    <row r="14" ht="15.75" spans="1:6">
      <c r="A14" s="25" t="s">
        <v>27</v>
      </c>
      <c r="B14" s="26" t="s">
        <v>12</v>
      </c>
      <c r="C14" s="27">
        <f t="shared" si="0"/>
        <v>2.35</v>
      </c>
      <c r="D14" s="28">
        <f t="shared" si="1"/>
        <v>1.59</v>
      </c>
      <c r="E14" s="29">
        <f t="shared" si="2"/>
        <v>0.477987421383648</v>
      </c>
      <c r="F14" s="30">
        <f t="shared" si="3"/>
        <v>1.97</v>
      </c>
    </row>
    <row r="15" ht="27" customHeight="1" spans="1:6">
      <c r="A15" s="25" t="s">
        <v>28</v>
      </c>
      <c r="B15" s="26" t="s">
        <v>29</v>
      </c>
      <c r="C15" s="27">
        <f t="shared" si="0"/>
        <v>3.66</v>
      </c>
      <c r="D15" s="28">
        <f t="shared" si="1"/>
        <v>2.35</v>
      </c>
      <c r="E15" s="29">
        <f t="shared" si="2"/>
        <v>0.557446808510638</v>
      </c>
      <c r="F15" s="30">
        <f t="shared" si="3"/>
        <v>3.005</v>
      </c>
    </row>
    <row r="16" ht="15.75" spans="1:6">
      <c r="A16" s="25" t="s">
        <v>30</v>
      </c>
      <c r="B16" s="26" t="s">
        <v>29</v>
      </c>
      <c r="C16" s="27">
        <f t="shared" si="0"/>
        <v>3.49</v>
      </c>
      <c r="D16" s="28">
        <f t="shared" si="1"/>
        <v>2.65</v>
      </c>
      <c r="E16" s="29">
        <f t="shared" si="2"/>
        <v>0.316981132075472</v>
      </c>
      <c r="F16" s="30">
        <f t="shared" si="3"/>
        <v>3.07</v>
      </c>
    </row>
    <row r="17" ht="15.75" spans="1:6">
      <c r="A17" s="25" t="s">
        <v>31</v>
      </c>
      <c r="B17" s="26" t="s">
        <v>12</v>
      </c>
      <c r="C17" s="27">
        <f t="shared" si="0"/>
        <v>1.89</v>
      </c>
      <c r="D17" s="28">
        <f t="shared" si="1"/>
        <v>1.29</v>
      </c>
      <c r="E17" s="29">
        <f t="shared" si="2"/>
        <v>0.465116279069767</v>
      </c>
      <c r="F17" s="30">
        <f t="shared" si="3"/>
        <v>1.59</v>
      </c>
    </row>
    <row r="18" ht="15.75" spans="1:6">
      <c r="A18" s="25" t="s">
        <v>32</v>
      </c>
      <c r="B18" s="26" t="s">
        <v>12</v>
      </c>
      <c r="C18" s="27">
        <f t="shared" si="0"/>
        <v>8.99</v>
      </c>
      <c r="D18" s="28">
        <f t="shared" si="1"/>
        <v>4.95</v>
      </c>
      <c r="E18" s="29">
        <f t="shared" si="2"/>
        <v>0.816161616161616</v>
      </c>
      <c r="F18" s="30">
        <f t="shared" si="3"/>
        <v>6.97</v>
      </c>
    </row>
    <row r="19" ht="15.75" spans="1:6">
      <c r="A19" s="25" t="s">
        <v>33</v>
      </c>
      <c r="B19" s="26" t="s">
        <v>12</v>
      </c>
      <c r="C19" s="27">
        <f t="shared" si="0"/>
        <v>3.99</v>
      </c>
      <c r="D19" s="28">
        <f t="shared" si="1"/>
        <v>1.69</v>
      </c>
      <c r="E19" s="29">
        <f t="shared" si="2"/>
        <v>1.36094674556213</v>
      </c>
      <c r="F19" s="30">
        <f t="shared" si="3"/>
        <v>2.84</v>
      </c>
    </row>
    <row r="20" ht="15.75" spans="1:6">
      <c r="A20" s="25" t="s">
        <v>34</v>
      </c>
      <c r="B20" s="26" t="s">
        <v>35</v>
      </c>
      <c r="C20" s="27">
        <f t="shared" si="0"/>
        <v>40.65</v>
      </c>
      <c r="D20" s="28">
        <f t="shared" si="1"/>
        <v>11.99</v>
      </c>
      <c r="E20" s="29">
        <f t="shared" si="2"/>
        <v>2.39032527105922</v>
      </c>
      <c r="F20" s="30">
        <f t="shared" si="3"/>
        <v>26.32</v>
      </c>
    </row>
    <row r="21" ht="15.75" spans="1:6">
      <c r="A21" s="25" t="s">
        <v>36</v>
      </c>
      <c r="B21" s="26" t="s">
        <v>37</v>
      </c>
      <c r="C21" s="27">
        <f t="shared" si="0"/>
        <v>7.29</v>
      </c>
      <c r="D21" s="28">
        <f t="shared" si="1"/>
        <v>4.95</v>
      </c>
      <c r="E21" s="29">
        <f t="shared" si="2"/>
        <v>0.472727272727273</v>
      </c>
      <c r="F21" s="30">
        <f t="shared" si="3"/>
        <v>6.12</v>
      </c>
    </row>
    <row r="22" ht="15.75" spans="1:6">
      <c r="A22" s="25" t="s">
        <v>38</v>
      </c>
      <c r="B22" s="26" t="s">
        <v>35</v>
      </c>
      <c r="C22" s="27">
        <f t="shared" si="0"/>
        <v>6.59</v>
      </c>
      <c r="D22" s="28">
        <f t="shared" si="1"/>
        <v>1.99</v>
      </c>
      <c r="E22" s="29">
        <f t="shared" si="2"/>
        <v>2.31155778894472</v>
      </c>
      <c r="F22" s="30">
        <f t="shared" si="3"/>
        <v>4.29</v>
      </c>
    </row>
    <row r="23" ht="15.75" spans="1:6">
      <c r="A23" s="25" t="s">
        <v>39</v>
      </c>
      <c r="B23" s="26" t="s">
        <v>35</v>
      </c>
      <c r="C23" s="27">
        <f t="shared" si="0"/>
        <v>5.59</v>
      </c>
      <c r="D23" s="28">
        <f t="shared" si="1"/>
        <v>1.49</v>
      </c>
      <c r="E23" s="29">
        <f t="shared" si="2"/>
        <v>2.75167785234899</v>
      </c>
      <c r="F23" s="30">
        <f t="shared" si="3"/>
        <v>3.54</v>
      </c>
    </row>
    <row r="24" ht="15.75" spans="1:6">
      <c r="A24" s="25" t="s">
        <v>40</v>
      </c>
      <c r="B24" s="26" t="s">
        <v>35</v>
      </c>
      <c r="C24" s="27">
        <f t="shared" si="0"/>
        <v>7.59</v>
      </c>
      <c r="D24" s="28">
        <f t="shared" si="1"/>
        <v>0.99</v>
      </c>
      <c r="E24" s="29">
        <f t="shared" si="2"/>
        <v>6.66666666666667</v>
      </c>
      <c r="F24" s="30">
        <f t="shared" si="3"/>
        <v>4.29</v>
      </c>
    </row>
    <row r="25" ht="15.75" spans="1:6">
      <c r="A25" s="25" t="s">
        <v>41</v>
      </c>
      <c r="B25" s="26" t="s">
        <v>35</v>
      </c>
      <c r="C25" s="27">
        <f t="shared" si="0"/>
        <v>5.99</v>
      </c>
      <c r="D25" s="28">
        <f t="shared" si="1"/>
        <v>1.29</v>
      </c>
      <c r="E25" s="29">
        <f t="shared" si="2"/>
        <v>3.64341085271318</v>
      </c>
      <c r="F25" s="30">
        <f t="shared" si="3"/>
        <v>3.64</v>
      </c>
    </row>
    <row r="26" ht="15.75" spans="1:6">
      <c r="A26" s="25" t="s">
        <v>42</v>
      </c>
      <c r="B26" s="26" t="s">
        <v>12</v>
      </c>
      <c r="C26" s="27">
        <f t="shared" si="0"/>
        <v>24.9</v>
      </c>
      <c r="D26" s="28">
        <f t="shared" si="1"/>
        <v>17.99</v>
      </c>
      <c r="E26" s="29">
        <f t="shared" si="2"/>
        <v>0.384102279043913</v>
      </c>
      <c r="F26" s="30">
        <f t="shared" si="3"/>
        <v>21.445</v>
      </c>
    </row>
    <row r="27" ht="25.5" spans="1:6">
      <c r="A27" s="31" t="s">
        <v>43</v>
      </c>
      <c r="B27" s="26" t="s">
        <v>12</v>
      </c>
      <c r="C27" s="27">
        <f t="shared" si="0"/>
        <v>25.59</v>
      </c>
      <c r="D27" s="28">
        <f t="shared" si="1"/>
        <v>11.9</v>
      </c>
      <c r="E27" s="29">
        <f t="shared" si="2"/>
        <v>1.15042016806723</v>
      </c>
      <c r="F27" s="30">
        <f t="shared" si="3"/>
        <v>18.745</v>
      </c>
    </row>
    <row r="28" ht="25.5" spans="1:6">
      <c r="A28" s="31" t="s">
        <v>44</v>
      </c>
      <c r="B28" s="26" t="s">
        <v>12</v>
      </c>
      <c r="C28" s="27">
        <f t="shared" si="0"/>
        <v>14.49</v>
      </c>
      <c r="D28" s="28">
        <f t="shared" si="1"/>
        <v>10.9</v>
      </c>
      <c r="E28" s="29">
        <f t="shared" si="2"/>
        <v>0.329357798165138</v>
      </c>
      <c r="F28" s="30">
        <f t="shared" si="3"/>
        <v>12.695</v>
      </c>
    </row>
    <row r="29" ht="25.5" spans="1:6">
      <c r="A29" s="25" t="s">
        <v>45</v>
      </c>
      <c r="B29" s="26" t="s">
        <v>12</v>
      </c>
      <c r="C29" s="27">
        <f t="shared" si="0"/>
        <v>8.79</v>
      </c>
      <c r="D29" s="28">
        <f t="shared" si="1"/>
        <v>5.99</v>
      </c>
      <c r="E29" s="29">
        <f t="shared" si="2"/>
        <v>0.467445742904841</v>
      </c>
      <c r="F29" s="30">
        <f t="shared" si="3"/>
        <v>7.39</v>
      </c>
    </row>
    <row r="30" ht="15.75" spans="1:6">
      <c r="A30" s="25" t="s">
        <v>46</v>
      </c>
      <c r="B30" s="26" t="s">
        <v>12</v>
      </c>
      <c r="C30" s="27">
        <f t="shared" si="0"/>
        <v>10.9</v>
      </c>
      <c r="D30" s="28">
        <f t="shared" si="1"/>
        <v>4.66</v>
      </c>
      <c r="E30" s="29">
        <f t="shared" si="2"/>
        <v>1.33905579399142</v>
      </c>
      <c r="F30" s="30">
        <f t="shared" si="3"/>
        <v>7.78</v>
      </c>
    </row>
    <row r="31" ht="15.75" spans="1:6">
      <c r="A31" s="25" t="s">
        <v>47</v>
      </c>
      <c r="B31" s="26" t="s">
        <v>12</v>
      </c>
      <c r="C31" s="27">
        <f t="shared" si="0"/>
        <v>13.99</v>
      </c>
      <c r="D31" s="28">
        <f t="shared" si="1"/>
        <v>5.99</v>
      </c>
      <c r="E31" s="29">
        <f t="shared" si="2"/>
        <v>1.3355592654424</v>
      </c>
      <c r="F31" s="30">
        <f t="shared" si="3"/>
        <v>9.99</v>
      </c>
    </row>
    <row r="32" ht="15.75" spans="1:6">
      <c r="A32" s="25" t="s">
        <v>48</v>
      </c>
      <c r="B32" s="26" t="s">
        <v>49</v>
      </c>
      <c r="C32" s="27">
        <f t="shared" si="0"/>
        <v>6.89</v>
      </c>
      <c r="D32" s="28">
        <f t="shared" si="1"/>
        <v>1.95</v>
      </c>
      <c r="E32" s="29">
        <f t="shared" si="2"/>
        <v>2.53333333333333</v>
      </c>
      <c r="F32" s="30">
        <f t="shared" si="3"/>
        <v>4.42</v>
      </c>
    </row>
    <row r="33" ht="15" customHeight="1" spans="1:6">
      <c r="A33" s="32" t="s">
        <v>50</v>
      </c>
      <c r="B33" s="33"/>
      <c r="C33" s="34">
        <f>SUM(C5,C6,C7,C8,C9,C10,C11,C12,C13,C14,C15,C16,C17,C18,C19,C20,C21,C22,C23,C24,C25,C26,C27,C28,C29,C30,C31,C32)</f>
        <v>238.33</v>
      </c>
      <c r="D33" s="34">
        <f>SUM(D5,D6,D7,D8,D9,D10,D11,D12,D13,D14,D15,D16,D17,D18,D19,D20,D21,D22,D23,D24,D25,D26,D27,D28,D29,D30,D31,D32)</f>
        <v>116.03</v>
      </c>
      <c r="E33" s="35">
        <f t="shared" si="2"/>
        <v>1.05403774885805</v>
      </c>
      <c r="F33" s="36">
        <f t="shared" si="3"/>
        <v>177.18</v>
      </c>
    </row>
    <row r="34" ht="15" customHeight="1" spans="1:6">
      <c r="A34" s="16" t="s">
        <v>51</v>
      </c>
      <c r="B34" s="16"/>
      <c r="C34" s="16"/>
      <c r="D34" s="16"/>
      <c r="E34" s="16"/>
      <c r="F34" s="16"/>
    </row>
    <row r="35" ht="14.25" spans="1:6">
      <c r="A35" s="19" t="s">
        <v>52</v>
      </c>
      <c r="B35" s="20" t="s">
        <v>53</v>
      </c>
      <c r="C35" s="37">
        <f>TRANSPOSE(N83)</f>
        <v>2.89</v>
      </c>
      <c r="D35" s="38">
        <f>TRANSPOSE(O83)</f>
        <v>1.02</v>
      </c>
      <c r="E35" s="39">
        <f>(C35-D35)/D35</f>
        <v>1.83333333333333</v>
      </c>
      <c r="F35" s="40">
        <f>AVERAGE(C35:D35)</f>
        <v>1.955</v>
      </c>
    </row>
    <row r="36" ht="21" spans="1:6">
      <c r="A36" s="25" t="s">
        <v>54</v>
      </c>
      <c r="B36" s="41" t="s">
        <v>55</v>
      </c>
      <c r="C36" s="37">
        <f t="shared" ref="C36:D36" si="4">TRANSPOSE(N84)</f>
        <v>7.89</v>
      </c>
      <c r="D36" s="38">
        <f t="shared" si="4"/>
        <v>1.29</v>
      </c>
      <c r="E36" s="39">
        <f t="shared" ref="E36:E39" si="5">(C36-D36)/D36</f>
        <v>5.11627906976744</v>
      </c>
      <c r="F36" s="40">
        <f>AVERAGE(C36:D36)</f>
        <v>4.59</v>
      </c>
    </row>
    <row r="37" ht="14.25" spans="1:6">
      <c r="A37" s="25" t="s">
        <v>56</v>
      </c>
      <c r="B37" s="26" t="s">
        <v>57</v>
      </c>
      <c r="C37" s="37">
        <f t="shared" ref="C37:D37" si="6">TRANSPOSE(N85)</f>
        <v>1.69</v>
      </c>
      <c r="D37" s="38">
        <f t="shared" si="6"/>
        <v>0.93</v>
      </c>
      <c r="E37" s="39">
        <f t="shared" si="5"/>
        <v>0.817204301075269</v>
      </c>
      <c r="F37" s="40">
        <f t="shared" ref="F37:F39" si="7">AVERAGE(C37:D37)</f>
        <v>1.31</v>
      </c>
    </row>
    <row r="38" ht="21" spans="1:6">
      <c r="A38" s="25" t="s">
        <v>58</v>
      </c>
      <c r="B38" s="41" t="s">
        <v>59</v>
      </c>
      <c r="C38" s="37">
        <f t="shared" ref="C38:D38" si="8">TRANSPOSE(N86)</f>
        <v>1.59</v>
      </c>
      <c r="D38" s="38">
        <f t="shared" si="8"/>
        <v>0.85</v>
      </c>
      <c r="E38" s="39">
        <f t="shared" si="5"/>
        <v>0.870588235294118</v>
      </c>
      <c r="F38" s="40">
        <f t="shared" si="7"/>
        <v>1.22</v>
      </c>
    </row>
    <row r="39" ht="15" customHeight="1" spans="1:6">
      <c r="A39" s="42" t="s">
        <v>60</v>
      </c>
      <c r="B39" s="33"/>
      <c r="C39" s="34">
        <f>SUM(C35,C36,C37,C38)</f>
        <v>14.06</v>
      </c>
      <c r="D39" s="34">
        <f>SUM(D35,D36,D37,D38)</f>
        <v>4.09</v>
      </c>
      <c r="E39" s="43">
        <f t="shared" si="5"/>
        <v>2.43765281173594</v>
      </c>
      <c r="F39" s="44">
        <f t="shared" si="7"/>
        <v>9.075</v>
      </c>
    </row>
    <row r="40" ht="15" customHeight="1" spans="1:6">
      <c r="A40" s="16" t="s">
        <v>61</v>
      </c>
      <c r="B40" s="16"/>
      <c r="C40" s="16"/>
      <c r="D40" s="16"/>
      <c r="E40" s="16"/>
      <c r="F40" s="16"/>
    </row>
    <row r="41" ht="21" spans="1:6">
      <c r="A41" s="19" t="s">
        <v>62</v>
      </c>
      <c r="B41" s="45" t="s">
        <v>63</v>
      </c>
      <c r="C41" s="46">
        <f>TRANSPOSE(N89)</f>
        <v>5.29</v>
      </c>
      <c r="D41" s="47">
        <f>TRANSPOSE(O89)</f>
        <v>1.55</v>
      </c>
      <c r="E41" s="48">
        <f>(C41-D41)/D41</f>
        <v>2.41290322580645</v>
      </c>
      <c r="F41" s="49">
        <f>AVERAGE(C41:D41)</f>
        <v>3.42</v>
      </c>
    </row>
    <row r="42" ht="14.25" spans="1:6">
      <c r="A42" s="25" t="s">
        <v>64</v>
      </c>
      <c r="B42" s="41" t="s">
        <v>65</v>
      </c>
      <c r="C42" s="46">
        <f t="shared" ref="C42:D42" si="9">TRANSPOSE(N90)</f>
        <v>3.39</v>
      </c>
      <c r="D42" s="47">
        <f t="shared" si="9"/>
        <v>1.39</v>
      </c>
      <c r="E42" s="48">
        <f t="shared" ref="E42:E46" si="10">(C42-D42)/D42</f>
        <v>1.43884892086331</v>
      </c>
      <c r="F42" s="49">
        <f t="shared" ref="F42:F45" si="11">AVERAGE(C42:D42)</f>
        <v>2.39</v>
      </c>
    </row>
    <row r="43" ht="19.5" spans="1:6">
      <c r="A43" s="25" t="s">
        <v>66</v>
      </c>
      <c r="B43" s="50" t="s">
        <v>67</v>
      </c>
      <c r="C43" s="46">
        <f t="shared" ref="C43:D43" si="12">TRANSPOSE(N91)</f>
        <v>1.69</v>
      </c>
      <c r="D43" s="47">
        <f t="shared" si="12"/>
        <v>0.69</v>
      </c>
      <c r="E43" s="48">
        <f t="shared" si="10"/>
        <v>1.44927536231884</v>
      </c>
      <c r="F43" s="49">
        <f t="shared" si="11"/>
        <v>1.19</v>
      </c>
    </row>
    <row r="44" ht="21" spans="1:6">
      <c r="A44" s="25" t="s">
        <v>68</v>
      </c>
      <c r="B44" s="41" t="s">
        <v>69</v>
      </c>
      <c r="C44" s="46">
        <f t="shared" ref="C44:D44" si="13">TRANSPOSE(N92)</f>
        <v>4.99</v>
      </c>
      <c r="D44" s="47">
        <f t="shared" si="13"/>
        <v>1.39</v>
      </c>
      <c r="E44" s="48">
        <f t="shared" si="10"/>
        <v>2.58992805755396</v>
      </c>
      <c r="F44" s="49">
        <f t="shared" si="11"/>
        <v>3.19</v>
      </c>
    </row>
    <row r="45" ht="15" customHeight="1" spans="1:6">
      <c r="A45" s="32" t="s">
        <v>70</v>
      </c>
      <c r="B45" s="33"/>
      <c r="C45" s="34">
        <f>SUM(C41,C42,C43,C44)</f>
        <v>15.36</v>
      </c>
      <c r="D45" s="34">
        <f>SUM(D41,D42,D43,D44)</f>
        <v>5.02</v>
      </c>
      <c r="E45" s="51">
        <f t="shared" si="10"/>
        <v>2.0597609561753</v>
      </c>
      <c r="F45" s="34">
        <f t="shared" si="11"/>
        <v>10.19</v>
      </c>
    </row>
    <row r="46" ht="15" customHeight="1" spans="1:6">
      <c r="A46" s="52" t="s">
        <v>71</v>
      </c>
      <c r="B46" s="53"/>
      <c r="C46" s="54">
        <f>SUM(C33,C39,C45)</f>
        <v>267.75</v>
      </c>
      <c r="D46" s="54">
        <f>SUM(D33,D39,D45)</f>
        <v>125.14</v>
      </c>
      <c r="E46" s="55">
        <f t="shared" si="10"/>
        <v>1.13960364391881</v>
      </c>
      <c r="F46" s="56"/>
    </row>
    <row r="47" ht="15" customHeight="1" spans="1:6">
      <c r="A47" s="57"/>
      <c r="B47" s="58"/>
      <c r="C47" s="59" t="s">
        <v>72</v>
      </c>
      <c r="D47" s="60"/>
      <c r="E47" s="61"/>
      <c r="F47" s="62">
        <f>AVERAGE(C46:D46)</f>
        <v>196.445</v>
      </c>
    </row>
    <row r="50" ht="15.75" spans="1:13">
      <c r="A50" s="63" t="s">
        <v>73</v>
      </c>
      <c r="B50" s="63" t="s">
        <v>74</v>
      </c>
      <c r="C50" s="64" t="s">
        <v>75</v>
      </c>
      <c r="D50" s="64" t="s">
        <v>76</v>
      </c>
      <c r="E50" s="64" t="s">
        <v>77</v>
      </c>
      <c r="F50" s="64" t="s">
        <v>78</v>
      </c>
      <c r="G50" s="64" t="s">
        <v>79</v>
      </c>
      <c r="H50" s="64" t="s">
        <v>80</v>
      </c>
      <c r="I50" s="64" t="s">
        <v>81</v>
      </c>
      <c r="J50" s="64" t="s">
        <v>82</v>
      </c>
      <c r="K50" s="64" t="s">
        <v>83</v>
      </c>
      <c r="L50" s="64" t="s">
        <v>84</v>
      </c>
      <c r="M50" s="64" t="s">
        <v>85</v>
      </c>
    </row>
    <row r="51" ht="25.5" spans="1:15">
      <c r="A51" s="63"/>
      <c r="B51" s="63"/>
      <c r="C51" s="65" t="s">
        <v>86</v>
      </c>
      <c r="D51" s="65" t="s">
        <v>86</v>
      </c>
      <c r="E51" s="65" t="s">
        <v>87</v>
      </c>
      <c r="F51" s="65" t="s">
        <v>88</v>
      </c>
      <c r="G51" s="65" t="s">
        <v>89</v>
      </c>
      <c r="H51" s="65" t="s">
        <v>90</v>
      </c>
      <c r="I51" s="65" t="s">
        <v>87</v>
      </c>
      <c r="J51" s="65" t="s">
        <v>87</v>
      </c>
      <c r="K51" s="65" t="s">
        <v>91</v>
      </c>
      <c r="L51" s="65" t="s">
        <v>92</v>
      </c>
      <c r="M51" s="65" t="s">
        <v>93</v>
      </c>
      <c r="N51" s="77" t="s">
        <v>94</v>
      </c>
      <c r="O51" s="77" t="s">
        <v>95</v>
      </c>
    </row>
    <row r="52" ht="15" spans="1:15">
      <c r="A52" s="66" t="s">
        <v>10</v>
      </c>
      <c r="B52" s="67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78"/>
      <c r="O52" s="79"/>
    </row>
    <row r="53" ht="15" spans="1:15">
      <c r="A53" s="69" t="s">
        <v>96</v>
      </c>
      <c r="B53" s="70" t="s">
        <v>35</v>
      </c>
      <c r="C53" s="71">
        <v>2.72</v>
      </c>
      <c r="D53" s="71">
        <v>2.89</v>
      </c>
      <c r="E53" s="71">
        <v>2.59</v>
      </c>
      <c r="F53" s="71">
        <v>2.49</v>
      </c>
      <c r="G53" s="71">
        <v>2.99</v>
      </c>
      <c r="H53" s="71">
        <v>2.99</v>
      </c>
      <c r="I53" s="80">
        <v>2.39</v>
      </c>
      <c r="J53" s="71">
        <v>2.39</v>
      </c>
      <c r="K53" s="71">
        <v>2.69</v>
      </c>
      <c r="L53" s="71">
        <v>2.99</v>
      </c>
      <c r="M53" s="71">
        <v>2.59</v>
      </c>
      <c r="N53" s="81">
        <f>MAX(C53,D53,E53,F53,G53,H53,I53,J53,K53,L53,M53)</f>
        <v>2.99</v>
      </c>
      <c r="O53" s="82">
        <f>MIN(C53,D53,E53,F53,G53,H53,I53,J53,K53,L53,M53)</f>
        <v>2.39</v>
      </c>
    </row>
    <row r="54" ht="15" spans="1:15">
      <c r="A54" s="69" t="s">
        <v>97</v>
      </c>
      <c r="B54" s="70" t="s">
        <v>35</v>
      </c>
      <c r="C54" s="71">
        <v>3.99</v>
      </c>
      <c r="D54" s="71">
        <v>4.39</v>
      </c>
      <c r="E54" s="71">
        <v>4.79</v>
      </c>
      <c r="F54" s="71">
        <v>4.95</v>
      </c>
      <c r="G54" s="71">
        <v>3.99</v>
      </c>
      <c r="H54" s="71">
        <v>3.99</v>
      </c>
      <c r="I54" s="71">
        <v>3.29</v>
      </c>
      <c r="J54" s="71">
        <v>3.65</v>
      </c>
      <c r="K54" s="71">
        <v>3.99</v>
      </c>
      <c r="L54" s="71">
        <v>4.99</v>
      </c>
      <c r="M54" s="71">
        <v>4.39</v>
      </c>
      <c r="N54" s="81">
        <f t="shared" ref="N54:N80" si="14">MAX(C54,D54,E54,F54,G54,H54,I54,J54,K54,L54,M54)</f>
        <v>4.99</v>
      </c>
      <c r="O54" s="82">
        <f t="shared" ref="O54:O80" si="15">MIN(C54,D54,E54,F54,G54,H54,I54,J54,K54,L54,M54)</f>
        <v>3.29</v>
      </c>
    </row>
    <row r="55" ht="15" spans="1:15">
      <c r="A55" s="69" t="s">
        <v>98</v>
      </c>
      <c r="B55" s="70" t="s">
        <v>35</v>
      </c>
      <c r="C55" s="71">
        <v>1.99</v>
      </c>
      <c r="D55" s="71">
        <v>1.98</v>
      </c>
      <c r="E55" s="72">
        <v>2.19</v>
      </c>
      <c r="F55" s="72">
        <v>2.29</v>
      </c>
      <c r="G55" s="71">
        <v>2.09</v>
      </c>
      <c r="H55" s="71">
        <v>2.15</v>
      </c>
      <c r="I55" s="71">
        <v>1.89</v>
      </c>
      <c r="J55" s="71">
        <v>1.95</v>
      </c>
      <c r="K55" s="71">
        <v>1.99</v>
      </c>
      <c r="L55" s="71">
        <v>2.29</v>
      </c>
      <c r="M55" s="71">
        <v>1.79</v>
      </c>
      <c r="N55" s="81">
        <f t="shared" si="14"/>
        <v>2.29</v>
      </c>
      <c r="O55" s="82">
        <f t="shared" si="15"/>
        <v>1.79</v>
      </c>
    </row>
    <row r="56" ht="28.5" spans="1:15">
      <c r="A56" s="69" t="s">
        <v>99</v>
      </c>
      <c r="B56" s="70" t="s">
        <v>100</v>
      </c>
      <c r="C56" s="71">
        <v>4.29</v>
      </c>
      <c r="D56" s="71">
        <v>3.99</v>
      </c>
      <c r="E56" s="71">
        <v>3.89</v>
      </c>
      <c r="F56" s="71">
        <v>4.25</v>
      </c>
      <c r="G56" s="71">
        <v>3.89</v>
      </c>
      <c r="H56" s="71">
        <v>3.29</v>
      </c>
      <c r="I56" s="71">
        <v>3.99</v>
      </c>
      <c r="J56" s="71">
        <v>3.49</v>
      </c>
      <c r="K56" s="71">
        <v>3.79</v>
      </c>
      <c r="L56" s="71">
        <v>3.99</v>
      </c>
      <c r="M56" s="71">
        <v>3.59</v>
      </c>
      <c r="N56" s="81">
        <f t="shared" si="14"/>
        <v>4.29</v>
      </c>
      <c r="O56" s="82">
        <f t="shared" si="15"/>
        <v>3.29</v>
      </c>
    </row>
    <row r="57" ht="30" spans="1:15">
      <c r="A57" s="69" t="s">
        <v>101</v>
      </c>
      <c r="B57" s="70" t="s">
        <v>102</v>
      </c>
      <c r="C57" s="71">
        <v>2.55</v>
      </c>
      <c r="D57" s="71">
        <v>3.79</v>
      </c>
      <c r="E57" s="71">
        <v>4.69</v>
      </c>
      <c r="F57" s="71">
        <v>2.19</v>
      </c>
      <c r="G57" s="71">
        <v>3.05</v>
      </c>
      <c r="H57" s="71">
        <v>2.69</v>
      </c>
      <c r="I57" s="71">
        <v>1.99</v>
      </c>
      <c r="J57" s="71">
        <v>2.89</v>
      </c>
      <c r="K57" s="71">
        <v>2.49</v>
      </c>
      <c r="L57" s="71">
        <v>4.39</v>
      </c>
      <c r="M57" s="71">
        <v>3.89</v>
      </c>
      <c r="N57" s="81">
        <f t="shared" si="14"/>
        <v>4.69</v>
      </c>
      <c r="O57" s="82">
        <f t="shared" si="15"/>
        <v>1.99</v>
      </c>
    </row>
    <row r="58" ht="30" spans="1:15">
      <c r="A58" s="69" t="s">
        <v>103</v>
      </c>
      <c r="B58" s="73" t="s">
        <v>35</v>
      </c>
      <c r="C58" s="71">
        <v>1.65</v>
      </c>
      <c r="D58" s="71">
        <v>1.89</v>
      </c>
      <c r="E58" s="71">
        <v>5.45</v>
      </c>
      <c r="F58" s="71">
        <v>6.69</v>
      </c>
      <c r="G58" s="71">
        <v>1.99</v>
      </c>
      <c r="H58" s="71">
        <v>2.49</v>
      </c>
      <c r="I58" s="71">
        <v>1.69</v>
      </c>
      <c r="J58" s="71">
        <v>1.49</v>
      </c>
      <c r="K58" s="71">
        <v>1.79</v>
      </c>
      <c r="L58" s="71">
        <v>1.99</v>
      </c>
      <c r="M58" s="71">
        <v>3.68</v>
      </c>
      <c r="N58" s="81">
        <f t="shared" si="14"/>
        <v>6.69</v>
      </c>
      <c r="O58" s="82">
        <f t="shared" si="15"/>
        <v>1.49</v>
      </c>
    </row>
    <row r="59" ht="15" spans="1:15">
      <c r="A59" s="69" t="s">
        <v>104</v>
      </c>
      <c r="B59" s="73" t="s">
        <v>105</v>
      </c>
      <c r="C59" s="71">
        <v>0.85</v>
      </c>
      <c r="D59" s="71">
        <v>1.13</v>
      </c>
      <c r="E59" s="71">
        <v>1.39</v>
      </c>
      <c r="F59" s="71">
        <v>1.29</v>
      </c>
      <c r="G59" s="71">
        <v>0.99</v>
      </c>
      <c r="H59" s="71">
        <v>0.99</v>
      </c>
      <c r="I59" s="71">
        <v>1.05</v>
      </c>
      <c r="J59" s="71">
        <v>0.95</v>
      </c>
      <c r="K59" s="71">
        <v>1.09</v>
      </c>
      <c r="L59" s="71">
        <v>2.19</v>
      </c>
      <c r="M59" s="71">
        <v>1.29</v>
      </c>
      <c r="N59" s="81">
        <f t="shared" si="14"/>
        <v>2.19</v>
      </c>
      <c r="O59" s="82">
        <f t="shared" si="15"/>
        <v>0.85</v>
      </c>
    </row>
    <row r="60" ht="15" spans="1:15">
      <c r="A60" s="69" t="s">
        <v>106</v>
      </c>
      <c r="B60" s="73" t="s">
        <v>107</v>
      </c>
      <c r="C60" s="71">
        <v>1.19</v>
      </c>
      <c r="D60" s="71">
        <v>2.19</v>
      </c>
      <c r="E60" s="71">
        <v>1.59</v>
      </c>
      <c r="F60" s="71">
        <v>1.25</v>
      </c>
      <c r="G60" s="71">
        <v>0.99</v>
      </c>
      <c r="H60" s="71">
        <v>1.29</v>
      </c>
      <c r="I60" s="71">
        <v>0.99</v>
      </c>
      <c r="J60" s="71">
        <v>0.89</v>
      </c>
      <c r="K60" s="71">
        <v>1.39</v>
      </c>
      <c r="L60" s="71">
        <v>1.49</v>
      </c>
      <c r="M60" s="71">
        <v>1.79</v>
      </c>
      <c r="N60" s="81">
        <f t="shared" si="14"/>
        <v>2.19</v>
      </c>
      <c r="O60" s="82">
        <f t="shared" si="15"/>
        <v>0.89</v>
      </c>
    </row>
    <row r="61" ht="15" spans="1:15">
      <c r="A61" s="69" t="s">
        <v>25</v>
      </c>
      <c r="B61" s="73" t="s">
        <v>26</v>
      </c>
      <c r="C61" s="71">
        <v>3.99</v>
      </c>
      <c r="D61" s="71">
        <v>4.29</v>
      </c>
      <c r="E61" s="71">
        <v>3.79</v>
      </c>
      <c r="F61" s="71">
        <v>3.69</v>
      </c>
      <c r="G61" s="71">
        <v>3.69</v>
      </c>
      <c r="H61" s="71">
        <v>3.99</v>
      </c>
      <c r="I61" s="71">
        <v>4.05</v>
      </c>
      <c r="J61" s="71">
        <v>3.89</v>
      </c>
      <c r="K61" s="71">
        <v>4.29</v>
      </c>
      <c r="L61" s="71">
        <v>4.39</v>
      </c>
      <c r="M61" s="71">
        <v>3.45</v>
      </c>
      <c r="N61" s="81">
        <f t="shared" si="14"/>
        <v>4.39</v>
      </c>
      <c r="O61" s="82">
        <f t="shared" si="15"/>
        <v>3.45</v>
      </c>
    </row>
    <row r="62" ht="30" spans="1:15">
      <c r="A62" s="69" t="s">
        <v>108</v>
      </c>
      <c r="B62" s="73" t="s">
        <v>35</v>
      </c>
      <c r="C62" s="71">
        <v>1.99</v>
      </c>
      <c r="D62" s="71">
        <v>2.35</v>
      </c>
      <c r="E62" s="71">
        <v>1.99</v>
      </c>
      <c r="F62" s="71">
        <v>1.85</v>
      </c>
      <c r="G62" s="71">
        <v>1.99</v>
      </c>
      <c r="H62" s="71">
        <v>1.69</v>
      </c>
      <c r="I62" s="71">
        <v>1.69</v>
      </c>
      <c r="J62" s="71">
        <v>1.69</v>
      </c>
      <c r="K62" s="71">
        <v>1.59</v>
      </c>
      <c r="L62" s="71">
        <v>2.19</v>
      </c>
      <c r="M62" s="71">
        <v>1.79</v>
      </c>
      <c r="N62" s="81">
        <f t="shared" si="14"/>
        <v>2.35</v>
      </c>
      <c r="O62" s="82">
        <f t="shared" si="15"/>
        <v>1.59</v>
      </c>
    </row>
    <row r="63" ht="30" spans="1:15">
      <c r="A63" s="69" t="s">
        <v>109</v>
      </c>
      <c r="B63" s="73" t="s">
        <v>29</v>
      </c>
      <c r="C63" s="71">
        <v>2.78</v>
      </c>
      <c r="D63" s="71">
        <v>3.66</v>
      </c>
      <c r="E63" s="71">
        <v>2.79</v>
      </c>
      <c r="F63" s="71">
        <v>2.99</v>
      </c>
      <c r="G63" s="71">
        <v>2.99</v>
      </c>
      <c r="H63" s="71">
        <v>2.79</v>
      </c>
      <c r="I63" s="71">
        <v>2.65</v>
      </c>
      <c r="J63" s="71">
        <v>2.59</v>
      </c>
      <c r="K63" s="71">
        <v>2.39</v>
      </c>
      <c r="L63" s="71">
        <v>3.49</v>
      </c>
      <c r="M63" s="71">
        <v>2.35</v>
      </c>
      <c r="N63" s="81">
        <f t="shared" si="14"/>
        <v>3.66</v>
      </c>
      <c r="O63" s="82">
        <f t="shared" si="15"/>
        <v>2.35</v>
      </c>
    </row>
    <row r="64" ht="15" spans="1:15">
      <c r="A64" s="69" t="s">
        <v>30</v>
      </c>
      <c r="B64" s="73" t="s">
        <v>29</v>
      </c>
      <c r="C64" s="71">
        <v>2.89</v>
      </c>
      <c r="D64" s="71">
        <v>3.49</v>
      </c>
      <c r="E64" s="71">
        <v>3.35</v>
      </c>
      <c r="F64" s="71">
        <v>3.19</v>
      </c>
      <c r="G64" s="71">
        <v>2.85</v>
      </c>
      <c r="H64" s="71">
        <v>2.89</v>
      </c>
      <c r="I64" s="71">
        <v>2.99</v>
      </c>
      <c r="J64" s="71">
        <v>2.69</v>
      </c>
      <c r="K64" s="71">
        <v>2.89</v>
      </c>
      <c r="L64" s="71" t="s">
        <v>110</v>
      </c>
      <c r="M64" s="71">
        <v>2.65</v>
      </c>
      <c r="N64" s="81">
        <f t="shared" si="14"/>
        <v>3.49</v>
      </c>
      <c r="O64" s="82">
        <f t="shared" si="15"/>
        <v>2.65</v>
      </c>
    </row>
    <row r="65" ht="15" spans="1:15">
      <c r="A65" s="69" t="s">
        <v>111</v>
      </c>
      <c r="B65" s="73" t="s">
        <v>112</v>
      </c>
      <c r="C65" s="71">
        <v>1.85</v>
      </c>
      <c r="D65" s="71">
        <v>1.89</v>
      </c>
      <c r="E65" s="71">
        <v>1.89</v>
      </c>
      <c r="F65" s="71">
        <v>1.76</v>
      </c>
      <c r="G65" s="71">
        <v>1.69</v>
      </c>
      <c r="H65" s="71">
        <v>1.69</v>
      </c>
      <c r="I65" s="71">
        <v>1.45</v>
      </c>
      <c r="J65" s="71">
        <v>1.29</v>
      </c>
      <c r="K65" s="71">
        <v>1.39</v>
      </c>
      <c r="L65" s="71">
        <v>1.79</v>
      </c>
      <c r="M65" s="71">
        <v>1.55</v>
      </c>
      <c r="N65" s="81">
        <f t="shared" si="14"/>
        <v>1.89</v>
      </c>
      <c r="O65" s="82">
        <f t="shared" si="15"/>
        <v>1.29</v>
      </c>
    </row>
    <row r="66" ht="15" spans="1:15">
      <c r="A66" s="69" t="s">
        <v>113</v>
      </c>
      <c r="B66" s="73" t="s">
        <v>35</v>
      </c>
      <c r="C66" s="71">
        <v>5.69</v>
      </c>
      <c r="D66" s="71">
        <v>7.99</v>
      </c>
      <c r="E66" s="71">
        <v>8.99</v>
      </c>
      <c r="F66" s="71">
        <v>7.99</v>
      </c>
      <c r="G66" s="71">
        <v>5.99</v>
      </c>
      <c r="H66" s="71">
        <v>5.99</v>
      </c>
      <c r="I66" s="71">
        <v>4.95</v>
      </c>
      <c r="J66" s="71">
        <v>4.99</v>
      </c>
      <c r="K66" s="71">
        <v>4.99</v>
      </c>
      <c r="L66" s="71">
        <v>6.49</v>
      </c>
      <c r="M66" s="71">
        <v>7.99</v>
      </c>
      <c r="N66" s="81">
        <f t="shared" si="14"/>
        <v>8.99</v>
      </c>
      <c r="O66" s="82">
        <f t="shared" si="15"/>
        <v>4.95</v>
      </c>
    </row>
    <row r="67" ht="15" spans="1:15">
      <c r="A67" s="69" t="s">
        <v>114</v>
      </c>
      <c r="B67" s="73" t="s">
        <v>35</v>
      </c>
      <c r="C67" s="71">
        <v>2.45</v>
      </c>
      <c r="D67" s="71" t="s">
        <v>110</v>
      </c>
      <c r="E67" s="71">
        <v>3.99</v>
      </c>
      <c r="F67" s="71">
        <v>3.99</v>
      </c>
      <c r="G67" s="71">
        <v>1.69</v>
      </c>
      <c r="H67" s="71">
        <v>2.49</v>
      </c>
      <c r="I67" s="71">
        <v>1.79</v>
      </c>
      <c r="J67" s="71">
        <v>2.99</v>
      </c>
      <c r="K67" s="71">
        <v>2.29</v>
      </c>
      <c r="L67" s="71">
        <v>2.39</v>
      </c>
      <c r="M67" s="71">
        <v>1.99</v>
      </c>
      <c r="N67" s="81">
        <f t="shared" si="14"/>
        <v>3.99</v>
      </c>
      <c r="O67" s="82">
        <f t="shared" si="15"/>
        <v>1.69</v>
      </c>
    </row>
    <row r="68" ht="15" spans="1:15">
      <c r="A68" s="69" t="s">
        <v>34</v>
      </c>
      <c r="B68" s="73" t="s">
        <v>35</v>
      </c>
      <c r="C68" s="71">
        <v>19.98</v>
      </c>
      <c r="D68" s="71">
        <v>21.9</v>
      </c>
      <c r="E68" s="71">
        <v>40.65</v>
      </c>
      <c r="F68" s="71">
        <v>11.99</v>
      </c>
      <c r="G68" s="71">
        <v>11.99</v>
      </c>
      <c r="H68" s="71">
        <v>11.99</v>
      </c>
      <c r="I68" s="71">
        <v>17.5</v>
      </c>
      <c r="J68" s="71">
        <v>17.9</v>
      </c>
      <c r="K68" s="71">
        <v>25.9</v>
      </c>
      <c r="L68" s="71">
        <v>21.99</v>
      </c>
      <c r="M68" s="71">
        <v>19.99</v>
      </c>
      <c r="N68" s="81">
        <f t="shared" si="14"/>
        <v>40.65</v>
      </c>
      <c r="O68" s="82">
        <f t="shared" si="15"/>
        <v>11.99</v>
      </c>
    </row>
    <row r="69" ht="15" spans="1:15">
      <c r="A69" s="69" t="s">
        <v>36</v>
      </c>
      <c r="B69" s="73" t="s">
        <v>37</v>
      </c>
      <c r="C69" s="71">
        <v>5.19</v>
      </c>
      <c r="D69" s="71">
        <v>5.64</v>
      </c>
      <c r="E69" s="71">
        <v>7.19</v>
      </c>
      <c r="F69" s="71">
        <v>7.29</v>
      </c>
      <c r="G69" s="71">
        <v>5.75</v>
      </c>
      <c r="H69" s="71">
        <v>5.39</v>
      </c>
      <c r="I69" s="71">
        <v>4.95</v>
      </c>
      <c r="J69" s="71">
        <v>4.99</v>
      </c>
      <c r="K69" s="71">
        <v>5.99</v>
      </c>
      <c r="L69" s="71">
        <v>5.99</v>
      </c>
      <c r="M69" s="71">
        <v>6.39</v>
      </c>
      <c r="N69" s="81">
        <f t="shared" si="14"/>
        <v>7.29</v>
      </c>
      <c r="O69" s="82">
        <f t="shared" si="15"/>
        <v>4.95</v>
      </c>
    </row>
    <row r="70" ht="15" spans="1:15">
      <c r="A70" s="69" t="s">
        <v>38</v>
      </c>
      <c r="B70" s="73" t="s">
        <v>35</v>
      </c>
      <c r="C70" s="71">
        <v>2.49</v>
      </c>
      <c r="D70" s="71">
        <v>1.99</v>
      </c>
      <c r="E70" s="71">
        <v>4.99</v>
      </c>
      <c r="F70" s="71">
        <v>4.99</v>
      </c>
      <c r="G70" s="71">
        <v>2.99</v>
      </c>
      <c r="H70" s="71">
        <v>4.99</v>
      </c>
      <c r="I70" s="71">
        <v>2.95</v>
      </c>
      <c r="J70" s="71">
        <v>2.99</v>
      </c>
      <c r="K70" s="71">
        <v>2.99</v>
      </c>
      <c r="L70" s="71">
        <v>4.29</v>
      </c>
      <c r="M70" s="71">
        <v>6.59</v>
      </c>
      <c r="N70" s="81">
        <f t="shared" si="14"/>
        <v>6.59</v>
      </c>
      <c r="O70" s="82">
        <f t="shared" si="15"/>
        <v>1.99</v>
      </c>
    </row>
    <row r="71" ht="15" spans="1:15">
      <c r="A71" s="69" t="s">
        <v>39</v>
      </c>
      <c r="B71" s="73" t="s">
        <v>35</v>
      </c>
      <c r="C71" s="71">
        <v>2.59</v>
      </c>
      <c r="D71" s="71">
        <v>1.49</v>
      </c>
      <c r="E71" s="71">
        <v>4.99</v>
      </c>
      <c r="F71" s="71">
        <v>4.89</v>
      </c>
      <c r="G71" s="71">
        <v>3.49</v>
      </c>
      <c r="H71" s="71">
        <v>4.59</v>
      </c>
      <c r="I71" s="71">
        <v>2.99</v>
      </c>
      <c r="J71" s="71">
        <v>2.99</v>
      </c>
      <c r="K71" s="71">
        <v>2.99</v>
      </c>
      <c r="L71" s="71">
        <v>5.59</v>
      </c>
      <c r="M71" s="71">
        <v>5.59</v>
      </c>
      <c r="N71" s="81">
        <f t="shared" si="14"/>
        <v>5.59</v>
      </c>
      <c r="O71" s="82">
        <f t="shared" si="15"/>
        <v>1.49</v>
      </c>
    </row>
    <row r="72" ht="15" spans="1:15">
      <c r="A72" s="69" t="s">
        <v>40</v>
      </c>
      <c r="B72" s="73" t="s">
        <v>35</v>
      </c>
      <c r="C72" s="71">
        <v>1.79</v>
      </c>
      <c r="D72" s="71">
        <v>0.99</v>
      </c>
      <c r="E72" s="71">
        <v>4.99</v>
      </c>
      <c r="F72" s="71">
        <v>5.49</v>
      </c>
      <c r="G72" s="71">
        <v>2.29</v>
      </c>
      <c r="H72" s="71">
        <v>3.99</v>
      </c>
      <c r="I72" s="71">
        <v>3.49</v>
      </c>
      <c r="J72" s="71">
        <v>2.89</v>
      </c>
      <c r="K72" s="71">
        <v>2.99</v>
      </c>
      <c r="L72" s="71">
        <v>2.79</v>
      </c>
      <c r="M72" s="71">
        <v>7.59</v>
      </c>
      <c r="N72" s="81">
        <f t="shared" si="14"/>
        <v>7.59</v>
      </c>
      <c r="O72" s="82">
        <f t="shared" si="15"/>
        <v>0.99</v>
      </c>
    </row>
    <row r="73" ht="15" spans="1:15">
      <c r="A73" s="69" t="s">
        <v>41</v>
      </c>
      <c r="B73" s="73" t="s">
        <v>35</v>
      </c>
      <c r="C73" s="71">
        <v>2.99</v>
      </c>
      <c r="D73" s="71">
        <v>1.29</v>
      </c>
      <c r="E73" s="71">
        <v>5.99</v>
      </c>
      <c r="F73" s="71">
        <v>3.99</v>
      </c>
      <c r="G73" s="71">
        <v>1.99</v>
      </c>
      <c r="H73" s="71">
        <v>2.99</v>
      </c>
      <c r="I73" s="71">
        <v>3.95</v>
      </c>
      <c r="J73" s="71">
        <v>2.39</v>
      </c>
      <c r="K73" s="71">
        <v>2.69</v>
      </c>
      <c r="L73" s="71">
        <v>2.59</v>
      </c>
      <c r="M73" s="71">
        <v>5.99</v>
      </c>
      <c r="N73" s="81">
        <f t="shared" si="14"/>
        <v>5.99</v>
      </c>
      <c r="O73" s="82">
        <f t="shared" si="15"/>
        <v>1.29</v>
      </c>
    </row>
    <row r="74" ht="30" spans="1:15">
      <c r="A74" s="69" t="s">
        <v>115</v>
      </c>
      <c r="B74" s="73" t="s">
        <v>35</v>
      </c>
      <c r="C74" s="71">
        <v>18.29</v>
      </c>
      <c r="D74" s="71">
        <v>17.99</v>
      </c>
      <c r="E74" s="71">
        <v>24</v>
      </c>
      <c r="F74" s="71">
        <v>24.9</v>
      </c>
      <c r="G74" s="71">
        <v>19.95</v>
      </c>
      <c r="H74" s="71">
        <v>17.99</v>
      </c>
      <c r="I74" s="71">
        <v>18.8</v>
      </c>
      <c r="J74" s="71">
        <v>19.5</v>
      </c>
      <c r="K74" s="71">
        <v>17.99</v>
      </c>
      <c r="L74" s="71">
        <v>17.99</v>
      </c>
      <c r="M74" s="71">
        <v>22.9</v>
      </c>
      <c r="N74" s="81">
        <f t="shared" si="14"/>
        <v>24.9</v>
      </c>
      <c r="O74" s="82">
        <f t="shared" si="15"/>
        <v>17.99</v>
      </c>
    </row>
    <row r="75" ht="30" spans="1:15">
      <c r="A75" s="69" t="s">
        <v>116</v>
      </c>
      <c r="B75" s="73" t="s">
        <v>35</v>
      </c>
      <c r="C75" s="71">
        <v>14.99</v>
      </c>
      <c r="D75" s="71">
        <v>13.98</v>
      </c>
      <c r="E75" s="71">
        <v>25.59</v>
      </c>
      <c r="F75" s="71">
        <v>11.9</v>
      </c>
      <c r="G75" s="71">
        <v>16.99</v>
      </c>
      <c r="H75" s="71">
        <v>14.99</v>
      </c>
      <c r="I75" s="71">
        <v>14.2</v>
      </c>
      <c r="J75" s="71">
        <v>14.9</v>
      </c>
      <c r="K75" s="71">
        <v>15.99</v>
      </c>
      <c r="L75" s="71" t="s">
        <v>110</v>
      </c>
      <c r="M75" s="71">
        <v>16.9</v>
      </c>
      <c r="N75" s="81">
        <f t="shared" si="14"/>
        <v>25.59</v>
      </c>
      <c r="O75" s="82">
        <f t="shared" si="15"/>
        <v>11.9</v>
      </c>
    </row>
    <row r="76" ht="30" spans="1:15">
      <c r="A76" s="69" t="s">
        <v>117</v>
      </c>
      <c r="B76" s="73" t="s">
        <v>35</v>
      </c>
      <c r="C76" s="71">
        <v>13</v>
      </c>
      <c r="D76" s="71">
        <v>11.89</v>
      </c>
      <c r="E76" s="71">
        <v>14.39</v>
      </c>
      <c r="F76" s="71" t="s">
        <v>110</v>
      </c>
      <c r="G76" s="71">
        <v>13.99</v>
      </c>
      <c r="H76" s="71">
        <v>12.99</v>
      </c>
      <c r="I76" s="71" t="s">
        <v>110</v>
      </c>
      <c r="J76" s="71">
        <v>10.9</v>
      </c>
      <c r="K76" s="71">
        <v>14.49</v>
      </c>
      <c r="L76" s="71">
        <v>12.99</v>
      </c>
      <c r="M76" s="71">
        <v>12.9</v>
      </c>
      <c r="N76" s="81">
        <f t="shared" si="14"/>
        <v>14.49</v>
      </c>
      <c r="O76" s="82">
        <f t="shared" si="15"/>
        <v>10.9</v>
      </c>
    </row>
    <row r="77" ht="30" spans="1:15">
      <c r="A77" s="69" t="s">
        <v>118</v>
      </c>
      <c r="B77" s="73" t="s">
        <v>35</v>
      </c>
      <c r="C77" s="71">
        <v>7.49</v>
      </c>
      <c r="D77" s="71">
        <v>7.65</v>
      </c>
      <c r="E77" s="71">
        <v>7.99</v>
      </c>
      <c r="F77" s="71">
        <v>8.79</v>
      </c>
      <c r="G77" s="71">
        <v>7.49</v>
      </c>
      <c r="H77" s="71">
        <v>7.85</v>
      </c>
      <c r="I77" s="71">
        <v>6.2</v>
      </c>
      <c r="J77" s="71">
        <v>5.99</v>
      </c>
      <c r="K77" s="71">
        <v>6.79</v>
      </c>
      <c r="L77" s="71">
        <v>7.99</v>
      </c>
      <c r="M77" s="71">
        <v>8.49</v>
      </c>
      <c r="N77" s="81">
        <f t="shared" si="14"/>
        <v>8.79</v>
      </c>
      <c r="O77" s="82">
        <f t="shared" si="15"/>
        <v>5.99</v>
      </c>
    </row>
    <row r="78" ht="15" spans="1:15">
      <c r="A78" s="69" t="s">
        <v>119</v>
      </c>
      <c r="B78" s="73" t="s">
        <v>35</v>
      </c>
      <c r="C78" s="71">
        <v>4.99</v>
      </c>
      <c r="D78" s="71">
        <v>6</v>
      </c>
      <c r="E78" s="71">
        <v>7.99</v>
      </c>
      <c r="F78" s="71">
        <v>10.39</v>
      </c>
      <c r="G78" s="71">
        <v>8.69</v>
      </c>
      <c r="H78" s="71">
        <v>8.69</v>
      </c>
      <c r="I78" s="71">
        <v>6.89</v>
      </c>
      <c r="J78" s="71">
        <v>4.66</v>
      </c>
      <c r="K78" s="71">
        <v>6.49</v>
      </c>
      <c r="L78" s="71">
        <v>5.99</v>
      </c>
      <c r="M78" s="71">
        <v>10.9</v>
      </c>
      <c r="N78" s="81">
        <f t="shared" si="14"/>
        <v>10.9</v>
      </c>
      <c r="O78" s="82">
        <f t="shared" si="15"/>
        <v>4.66</v>
      </c>
    </row>
    <row r="79" ht="15" spans="1:15">
      <c r="A79" s="69" t="s">
        <v>120</v>
      </c>
      <c r="B79" s="73" t="s">
        <v>35</v>
      </c>
      <c r="C79" s="71">
        <v>6.19</v>
      </c>
      <c r="D79" s="71">
        <v>7.69</v>
      </c>
      <c r="E79" s="71">
        <v>13.99</v>
      </c>
      <c r="F79" s="71">
        <v>13.99</v>
      </c>
      <c r="G79" s="71">
        <v>5.99</v>
      </c>
      <c r="H79" s="71">
        <v>6.99</v>
      </c>
      <c r="I79" s="71" t="s">
        <v>110</v>
      </c>
      <c r="J79" s="71" t="s">
        <v>110</v>
      </c>
      <c r="K79" s="71">
        <v>5.99</v>
      </c>
      <c r="L79" s="71">
        <v>6.89</v>
      </c>
      <c r="M79" s="71">
        <v>10.5</v>
      </c>
      <c r="N79" s="81">
        <f t="shared" si="14"/>
        <v>13.99</v>
      </c>
      <c r="O79" s="82">
        <f t="shared" si="15"/>
        <v>5.99</v>
      </c>
    </row>
    <row r="80" ht="15" spans="1:15">
      <c r="A80" s="69" t="s">
        <v>121</v>
      </c>
      <c r="B80" s="73" t="s">
        <v>122</v>
      </c>
      <c r="C80" s="71">
        <v>2.99</v>
      </c>
      <c r="D80" s="71">
        <v>2.89</v>
      </c>
      <c r="E80" s="71">
        <v>5.19</v>
      </c>
      <c r="F80" s="71">
        <v>4.79</v>
      </c>
      <c r="G80" s="71">
        <v>2.9</v>
      </c>
      <c r="H80" s="71">
        <v>6.89</v>
      </c>
      <c r="I80" s="71">
        <v>1.95</v>
      </c>
      <c r="J80" s="71">
        <v>1.99</v>
      </c>
      <c r="K80" s="71">
        <v>4.99</v>
      </c>
      <c r="L80" s="71">
        <v>2.99</v>
      </c>
      <c r="M80" s="71">
        <v>3.79</v>
      </c>
      <c r="N80" s="81">
        <f t="shared" si="14"/>
        <v>6.89</v>
      </c>
      <c r="O80" s="82">
        <f t="shared" si="15"/>
        <v>1.95</v>
      </c>
    </row>
    <row r="81" ht="30" spans="1:15">
      <c r="A81" s="83" t="s">
        <v>123</v>
      </c>
      <c r="B81" s="84"/>
      <c r="C81" s="85">
        <f>SUM(C53:C80)</f>
        <v>143.84</v>
      </c>
      <c r="D81" s="85">
        <f>SUM(D53:D80)</f>
        <v>147.31</v>
      </c>
      <c r="E81" s="85">
        <f>SUM(E53:E80)</f>
        <v>221.31</v>
      </c>
      <c r="F81" s="85">
        <f t="shared" ref="F81:G81" si="16">SUM(F53:F80)</f>
        <v>164.26</v>
      </c>
      <c r="G81" s="85">
        <f t="shared" si="16"/>
        <v>145.37</v>
      </c>
      <c r="H81" s="85">
        <f t="shared" ref="H81:M81" si="17">SUM(H53:H80)</f>
        <v>151.74</v>
      </c>
      <c r="I81" s="85">
        <f t="shared" si="17"/>
        <v>120.72</v>
      </c>
      <c r="J81" s="85">
        <f t="shared" si="17"/>
        <v>129.92</v>
      </c>
      <c r="K81" s="85">
        <f t="shared" si="17"/>
        <v>155.33</v>
      </c>
      <c r="L81" s="85">
        <f t="shared" si="17"/>
        <v>143.14</v>
      </c>
      <c r="M81" s="85">
        <f t="shared" si="17"/>
        <v>183.3</v>
      </c>
      <c r="N81" s="131"/>
      <c r="O81" s="132"/>
    </row>
    <row r="82" ht="30" spans="1:15">
      <c r="A82" s="86" t="s">
        <v>124</v>
      </c>
      <c r="B82" s="87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133"/>
      <c r="O82" s="134"/>
    </row>
    <row r="83" ht="15" spans="1:15">
      <c r="A83" s="89" t="s">
        <v>125</v>
      </c>
      <c r="B83" s="90" t="s">
        <v>126</v>
      </c>
      <c r="C83" s="91">
        <v>2.55</v>
      </c>
      <c r="D83" s="91">
        <v>2.79</v>
      </c>
      <c r="E83" s="91">
        <v>2.89</v>
      </c>
      <c r="F83" s="91" t="s">
        <v>110</v>
      </c>
      <c r="G83" s="91">
        <v>1.99</v>
      </c>
      <c r="H83" s="91">
        <v>2.49</v>
      </c>
      <c r="I83" s="135">
        <v>1.59</v>
      </c>
      <c r="J83" s="135">
        <v>1.02</v>
      </c>
      <c r="K83" s="135">
        <v>2.49</v>
      </c>
      <c r="L83" s="91">
        <v>2.59</v>
      </c>
      <c r="M83" s="135">
        <v>2.45</v>
      </c>
      <c r="N83" s="81">
        <f>MAX(C83,D83,E83,F83,G83,H83,I83,J83,K83,L83,M83)</f>
        <v>2.89</v>
      </c>
      <c r="O83" s="136">
        <f t="shared" ref="O83" si="18">MIN(C83,D83,E83,F83,G83,H83,I83,J83,K83,L83,M83)</f>
        <v>1.02</v>
      </c>
    </row>
    <row r="84" ht="25.5" spans="1:15">
      <c r="A84" s="69" t="s">
        <v>127</v>
      </c>
      <c r="B84" s="92" t="s">
        <v>128</v>
      </c>
      <c r="C84" s="71">
        <v>3.88</v>
      </c>
      <c r="D84" s="71">
        <v>1.29</v>
      </c>
      <c r="E84" s="71">
        <v>6.99</v>
      </c>
      <c r="F84" s="71">
        <v>7.89</v>
      </c>
      <c r="G84" s="71">
        <v>4.77</v>
      </c>
      <c r="H84" s="71">
        <v>3.99</v>
      </c>
      <c r="I84" s="80">
        <v>3.49</v>
      </c>
      <c r="J84" s="80">
        <v>3.55</v>
      </c>
      <c r="K84" s="80">
        <v>4.29</v>
      </c>
      <c r="L84" s="71">
        <v>6.49</v>
      </c>
      <c r="M84" s="80">
        <v>4.39</v>
      </c>
      <c r="N84" s="81">
        <f t="shared" ref="N84:N86" si="19">MAX(C84,D84,E84,F84,G84,H84,I84,J84,K84,L84,M84)</f>
        <v>7.89</v>
      </c>
      <c r="O84" s="136">
        <f t="shared" ref="O84:O86" si="20">MIN(C84,D84,E84,F84,G84,H84,I84,J84,K84,L84,M84)</f>
        <v>1.29</v>
      </c>
    </row>
    <row r="85" ht="15" spans="1:15">
      <c r="A85" s="69" t="s">
        <v>129</v>
      </c>
      <c r="B85" s="70" t="s">
        <v>130</v>
      </c>
      <c r="C85" s="71">
        <v>1.28</v>
      </c>
      <c r="D85" s="71">
        <v>1.48</v>
      </c>
      <c r="E85" s="71">
        <v>1.69</v>
      </c>
      <c r="F85" s="71">
        <v>1.59</v>
      </c>
      <c r="G85" s="71">
        <v>1.19</v>
      </c>
      <c r="H85" s="71">
        <v>1.39</v>
      </c>
      <c r="I85" s="80">
        <v>0.93</v>
      </c>
      <c r="J85" s="80">
        <v>1.19</v>
      </c>
      <c r="K85" s="80">
        <v>1.35</v>
      </c>
      <c r="L85" s="71">
        <v>1.19</v>
      </c>
      <c r="M85" s="80">
        <v>1.29</v>
      </c>
      <c r="N85" s="81">
        <f t="shared" si="19"/>
        <v>1.69</v>
      </c>
      <c r="O85" s="136">
        <f t="shared" si="20"/>
        <v>0.93</v>
      </c>
    </row>
    <row r="86" ht="25.5" spans="1:15">
      <c r="A86" s="69" t="s">
        <v>131</v>
      </c>
      <c r="B86" s="92" t="s">
        <v>132</v>
      </c>
      <c r="C86" s="71">
        <v>1.09</v>
      </c>
      <c r="D86" s="71">
        <v>1.29</v>
      </c>
      <c r="E86" s="71">
        <v>1.32</v>
      </c>
      <c r="F86" s="71">
        <v>1.39</v>
      </c>
      <c r="G86" s="71">
        <v>1.29</v>
      </c>
      <c r="H86" s="71">
        <v>1.59</v>
      </c>
      <c r="I86" s="80">
        <v>0.97</v>
      </c>
      <c r="J86" s="80">
        <v>0.85</v>
      </c>
      <c r="K86" s="80">
        <v>1.29</v>
      </c>
      <c r="L86" s="71">
        <v>0.99</v>
      </c>
      <c r="M86" s="80">
        <v>1.29</v>
      </c>
      <c r="N86" s="81">
        <f t="shared" si="19"/>
        <v>1.59</v>
      </c>
      <c r="O86" s="136">
        <f t="shared" si="20"/>
        <v>0.85</v>
      </c>
    </row>
    <row r="87" ht="30" spans="1:15">
      <c r="A87" s="83" t="s">
        <v>133</v>
      </c>
      <c r="B87" s="93"/>
      <c r="C87" s="85">
        <f>SUM(C83:C86)</f>
        <v>8.8</v>
      </c>
      <c r="D87" s="85">
        <f t="shared" ref="D87:M87" si="21">SUM(D83:D86)</f>
        <v>6.85</v>
      </c>
      <c r="E87" s="85">
        <f t="shared" si="21"/>
        <v>12.89</v>
      </c>
      <c r="F87" s="85">
        <f t="shared" si="21"/>
        <v>10.87</v>
      </c>
      <c r="G87" s="85">
        <f t="shared" si="21"/>
        <v>9.24</v>
      </c>
      <c r="H87" s="85">
        <f t="shared" si="21"/>
        <v>9.46</v>
      </c>
      <c r="I87" s="85">
        <f t="shared" si="21"/>
        <v>6.98</v>
      </c>
      <c r="J87" s="85">
        <f t="shared" si="21"/>
        <v>6.61</v>
      </c>
      <c r="K87" s="85">
        <f t="shared" si="21"/>
        <v>9.42</v>
      </c>
      <c r="L87" s="85">
        <f t="shared" si="21"/>
        <v>11.26</v>
      </c>
      <c r="M87" s="85">
        <f t="shared" si="21"/>
        <v>9.42</v>
      </c>
      <c r="N87" s="131"/>
      <c r="O87" s="132"/>
    </row>
    <row r="88" ht="15" spans="1:15">
      <c r="A88" s="94" t="s">
        <v>134</v>
      </c>
      <c r="B88" s="95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133"/>
      <c r="O88" s="134"/>
    </row>
    <row r="89" ht="15" spans="1:15">
      <c r="A89" s="89" t="s">
        <v>135</v>
      </c>
      <c r="B89" s="96" t="s">
        <v>63</v>
      </c>
      <c r="C89" s="71">
        <v>1.98</v>
      </c>
      <c r="D89" s="71">
        <v>1.99</v>
      </c>
      <c r="E89" s="71">
        <v>5.29</v>
      </c>
      <c r="F89" s="71">
        <v>4.29</v>
      </c>
      <c r="G89" s="71">
        <v>2.19</v>
      </c>
      <c r="H89" s="71">
        <v>1.69</v>
      </c>
      <c r="I89" s="80">
        <v>1.55</v>
      </c>
      <c r="J89" s="80">
        <v>2.68</v>
      </c>
      <c r="K89" s="80">
        <v>1.79</v>
      </c>
      <c r="L89" s="71">
        <v>1.79</v>
      </c>
      <c r="M89" s="80">
        <v>2.65</v>
      </c>
      <c r="N89" s="81">
        <f t="shared" ref="N89" si="22">MAX(C89,D89,E89,F89,G89,H89,I89,J89,K89,L89,M89)</f>
        <v>5.29</v>
      </c>
      <c r="O89" s="136">
        <f t="shared" ref="O89" si="23">MIN(C89,D89,E89,F89,G89,H89,I89,J89,K89,L89,M89)</f>
        <v>1.55</v>
      </c>
    </row>
    <row r="90" ht="15" spans="1:15">
      <c r="A90" s="69" t="s">
        <v>136</v>
      </c>
      <c r="B90" s="97" t="s">
        <v>137</v>
      </c>
      <c r="C90" s="71">
        <v>2.79</v>
      </c>
      <c r="D90" s="71">
        <v>2.07</v>
      </c>
      <c r="E90" s="71">
        <v>3.39</v>
      </c>
      <c r="F90" s="71">
        <v>2.09</v>
      </c>
      <c r="G90" s="71">
        <v>3.01</v>
      </c>
      <c r="H90" s="71">
        <v>1.49</v>
      </c>
      <c r="I90" s="80">
        <v>1.39</v>
      </c>
      <c r="J90" s="80">
        <v>1.39</v>
      </c>
      <c r="K90" s="80">
        <v>2.69</v>
      </c>
      <c r="L90" s="71">
        <v>2.99</v>
      </c>
      <c r="M90" s="80">
        <v>2.09</v>
      </c>
      <c r="N90" s="81">
        <f t="shared" ref="N90:N92" si="24">MAX(C90,D90,E90,F90,G90,H90,I90,J90,K90,L90,M90)</f>
        <v>3.39</v>
      </c>
      <c r="O90" s="136">
        <f t="shared" ref="O90:O92" si="25">MIN(C90,D90,E90,F90,G90,H90,I90,J90,K90,L90,M90)</f>
        <v>1.39</v>
      </c>
    </row>
    <row r="91" ht="15" spans="1:15">
      <c r="A91" s="69" t="s">
        <v>138</v>
      </c>
      <c r="B91" s="98" t="s">
        <v>139</v>
      </c>
      <c r="C91" s="71">
        <v>1.09</v>
      </c>
      <c r="D91" s="71">
        <v>1.19</v>
      </c>
      <c r="E91" s="71">
        <v>1.59</v>
      </c>
      <c r="F91" s="71">
        <v>1.59</v>
      </c>
      <c r="G91" s="71">
        <v>1.21</v>
      </c>
      <c r="H91" s="71">
        <v>0.99</v>
      </c>
      <c r="I91" s="80">
        <v>0.89</v>
      </c>
      <c r="J91" s="80">
        <v>0.69</v>
      </c>
      <c r="K91" s="80">
        <v>0.89</v>
      </c>
      <c r="L91" s="71">
        <v>0.99</v>
      </c>
      <c r="M91" s="80">
        <v>1.69</v>
      </c>
      <c r="N91" s="81">
        <f t="shared" si="24"/>
        <v>1.69</v>
      </c>
      <c r="O91" s="136">
        <f t="shared" si="25"/>
        <v>0.69</v>
      </c>
    </row>
    <row r="92" ht="15" spans="1:15">
      <c r="A92" s="69" t="s">
        <v>140</v>
      </c>
      <c r="B92" s="97" t="s">
        <v>141</v>
      </c>
      <c r="C92" s="71">
        <v>2.35</v>
      </c>
      <c r="D92" s="71">
        <v>3.48</v>
      </c>
      <c r="E92" s="71">
        <v>4.99</v>
      </c>
      <c r="F92" s="71">
        <v>4.35</v>
      </c>
      <c r="G92" s="71">
        <v>2.39</v>
      </c>
      <c r="H92" s="71">
        <v>2.69</v>
      </c>
      <c r="I92" s="80">
        <v>1.98</v>
      </c>
      <c r="J92" s="80">
        <v>1.43</v>
      </c>
      <c r="K92" s="80">
        <v>3.99</v>
      </c>
      <c r="L92" s="71">
        <v>1.39</v>
      </c>
      <c r="M92" s="80">
        <v>3.75</v>
      </c>
      <c r="N92" s="81">
        <f t="shared" si="24"/>
        <v>4.99</v>
      </c>
      <c r="O92" s="136">
        <f t="shared" si="25"/>
        <v>1.39</v>
      </c>
    </row>
    <row r="93" ht="30" spans="1:13">
      <c r="A93" s="83" t="s">
        <v>142</v>
      </c>
      <c r="B93" s="99"/>
      <c r="C93" s="85">
        <f t="shared" ref="C93:M93" si="26">SUM(C89:C92)</f>
        <v>8.21</v>
      </c>
      <c r="D93" s="85">
        <f t="shared" si="26"/>
        <v>8.73</v>
      </c>
      <c r="E93" s="85">
        <f t="shared" si="26"/>
        <v>15.26</v>
      </c>
      <c r="F93" s="85">
        <f t="shared" si="26"/>
        <v>12.32</v>
      </c>
      <c r="G93" s="85">
        <f t="shared" si="26"/>
        <v>8.8</v>
      </c>
      <c r="H93" s="85">
        <f t="shared" si="26"/>
        <v>6.86</v>
      </c>
      <c r="I93" s="85">
        <f t="shared" si="26"/>
        <v>5.81</v>
      </c>
      <c r="J93" s="85">
        <f t="shared" si="26"/>
        <v>6.19</v>
      </c>
      <c r="K93" s="85">
        <f t="shared" si="26"/>
        <v>9.36</v>
      </c>
      <c r="L93" s="85">
        <f t="shared" si="26"/>
        <v>7.16</v>
      </c>
      <c r="M93" s="85">
        <f t="shared" si="26"/>
        <v>10.18</v>
      </c>
    </row>
    <row r="94" ht="15" spans="1:13">
      <c r="A94" s="100" t="s">
        <v>143</v>
      </c>
      <c r="B94" s="100"/>
      <c r="C94" s="101">
        <f>C81+C87+C93</f>
        <v>160.85</v>
      </c>
      <c r="D94" s="101">
        <f t="shared" ref="D94:M94" si="27">D81+D87+D93</f>
        <v>162.89</v>
      </c>
      <c r="E94" s="101">
        <f t="shared" si="27"/>
        <v>249.46</v>
      </c>
      <c r="F94" s="101">
        <f t="shared" si="27"/>
        <v>187.45</v>
      </c>
      <c r="G94" s="101">
        <f t="shared" si="27"/>
        <v>163.41</v>
      </c>
      <c r="H94" s="101">
        <f t="shared" si="27"/>
        <v>168.06</v>
      </c>
      <c r="I94" s="101">
        <f t="shared" si="27"/>
        <v>133.51</v>
      </c>
      <c r="J94" s="101">
        <f t="shared" si="27"/>
        <v>142.72</v>
      </c>
      <c r="K94" s="101">
        <f t="shared" si="27"/>
        <v>174.11</v>
      </c>
      <c r="L94" s="101">
        <f t="shared" si="27"/>
        <v>161.56</v>
      </c>
      <c r="M94" s="101">
        <f t="shared" si="27"/>
        <v>202.9</v>
      </c>
    </row>
    <row r="96" ht="13.5"/>
    <row r="97" ht="16.5" spans="1:8">
      <c r="A97" s="102" t="s">
        <v>144</v>
      </c>
      <c r="B97" s="103"/>
      <c r="C97" s="103"/>
      <c r="D97" s="104"/>
      <c r="G97" s="105" t="s">
        <v>145</v>
      </c>
      <c r="H97" s="105" t="s">
        <v>146</v>
      </c>
    </row>
    <row r="98" spans="1:8">
      <c r="A98" s="106" t="s">
        <v>147</v>
      </c>
      <c r="B98" s="106"/>
      <c r="C98" s="106"/>
      <c r="D98" s="106"/>
      <c r="G98" s="107">
        <f>MAX(D100:D135)</f>
        <v>0.41522491349481</v>
      </c>
      <c r="H98" s="108">
        <f>MIN(D100:D135)</f>
        <v>-0.355191256830601</v>
      </c>
    </row>
    <row r="99" ht="13.5" spans="1:8">
      <c r="A99" s="109" t="s">
        <v>148</v>
      </c>
      <c r="B99" s="110">
        <v>43678</v>
      </c>
      <c r="C99" s="111">
        <v>43709</v>
      </c>
      <c r="D99" s="112" t="s">
        <v>149</v>
      </c>
      <c r="G99" s="113">
        <f>LARGE(D99:D135,2)</f>
        <v>0.307563025210084</v>
      </c>
      <c r="H99" s="114">
        <f>SMALL(D100:D135,2)</f>
        <v>-0.206467661691542</v>
      </c>
    </row>
    <row r="100" ht="13.5" spans="1:13">
      <c r="A100" s="115" t="s">
        <v>11</v>
      </c>
      <c r="B100" s="116">
        <v>2.59</v>
      </c>
      <c r="C100" s="117">
        <f>TRANSPOSE(F5)</f>
        <v>2.69</v>
      </c>
      <c r="D100" s="118">
        <f>(C100-B100)/B100</f>
        <v>0.0386100386100388</v>
      </c>
      <c r="G100" s="113">
        <f>LARGE(D100:D135,3)</f>
        <v>0.299145299145299</v>
      </c>
      <c r="H100" s="114">
        <f>SMALL(D100:D135,3)</f>
        <v>-0.193321616871705</v>
      </c>
      <c r="K100" s="137"/>
      <c r="L100" s="137"/>
      <c r="M100" s="137"/>
    </row>
    <row r="101" ht="13.5" spans="1:13">
      <c r="A101" s="115" t="s">
        <v>14</v>
      </c>
      <c r="B101" s="119">
        <v>5.07</v>
      </c>
      <c r="C101" s="117">
        <f>TRANSPOSE(F6)</f>
        <v>4.14</v>
      </c>
      <c r="D101" s="118">
        <f t="shared" ref="D101:D128" si="28">(C101-B101)/B101</f>
        <v>-0.183431952662722</v>
      </c>
      <c r="G101" s="113">
        <f>LARGE(D100:D135,4)</f>
        <v>0.267857142857143</v>
      </c>
      <c r="H101" s="114">
        <f>SMALL(D100:D135,4)</f>
        <v>-0.183431952662722</v>
      </c>
      <c r="K101" s="137"/>
      <c r="L101" s="137"/>
      <c r="M101" s="137"/>
    </row>
    <row r="102" ht="13.5" spans="1:8">
      <c r="A102" s="115" t="s">
        <v>15</v>
      </c>
      <c r="B102" s="119">
        <v>2.165</v>
      </c>
      <c r="C102" s="117">
        <f t="shared" ref="C102:C127" si="29">TRANSPOSE(F7)</f>
        <v>2.04</v>
      </c>
      <c r="D102" s="118">
        <f t="shared" si="28"/>
        <v>-0.0577367205542725</v>
      </c>
      <c r="G102" s="114">
        <f>LARGE(D100:D135,5)</f>
        <v>0.117056856187291</v>
      </c>
      <c r="H102" s="114">
        <f>SMALL(D100:D135,5)</f>
        <v>-0.16540182914964</v>
      </c>
    </row>
    <row r="103" ht="30.95" customHeight="1" spans="1:4">
      <c r="A103" s="115" t="s">
        <v>16</v>
      </c>
      <c r="B103" s="119">
        <v>3.89</v>
      </c>
      <c r="C103" s="117">
        <f t="shared" si="29"/>
        <v>3.79</v>
      </c>
      <c r="D103" s="118">
        <f t="shared" si="28"/>
        <v>-0.025706940874036</v>
      </c>
    </row>
    <row r="104" ht="13.5" spans="1:10">
      <c r="A104" s="115" t="s">
        <v>18</v>
      </c>
      <c r="B104" s="119">
        <v>2.99</v>
      </c>
      <c r="C104" s="117">
        <f t="shared" si="29"/>
        <v>3.34</v>
      </c>
      <c r="D104" s="118">
        <f t="shared" si="28"/>
        <v>0.117056856187291</v>
      </c>
      <c r="G104" s="120" t="s">
        <v>150</v>
      </c>
      <c r="H104" s="120"/>
      <c r="I104" s="138"/>
      <c r="J104" s="138"/>
    </row>
    <row r="105" ht="26.25" spans="1:10">
      <c r="A105" s="115" t="s">
        <v>20</v>
      </c>
      <c r="B105" s="119">
        <v>2.89</v>
      </c>
      <c r="C105" s="117">
        <f t="shared" si="29"/>
        <v>4.09</v>
      </c>
      <c r="D105" s="118">
        <f t="shared" si="28"/>
        <v>0.41522491349481</v>
      </c>
      <c r="G105" s="121" t="s">
        <v>151</v>
      </c>
      <c r="H105" s="122">
        <f>SUM(B100:B127)</f>
        <v>188.275</v>
      </c>
      <c r="I105" s="122">
        <f>SUM(C100:C127)</f>
        <v>177.18</v>
      </c>
      <c r="J105" s="139">
        <f>(I105-H105)/H105</f>
        <v>-0.0589297570043819</v>
      </c>
    </row>
    <row r="106" ht="13.5" spans="1:4">
      <c r="A106" s="115" t="s">
        <v>21</v>
      </c>
      <c r="B106" s="119">
        <v>1.17</v>
      </c>
      <c r="C106" s="117">
        <f t="shared" si="29"/>
        <v>1.52</v>
      </c>
      <c r="D106" s="118">
        <f t="shared" si="28"/>
        <v>0.299145299145299</v>
      </c>
    </row>
    <row r="107" ht="13.5" spans="1:10">
      <c r="A107" s="115" t="s">
        <v>23</v>
      </c>
      <c r="B107" s="119">
        <v>1.815</v>
      </c>
      <c r="C107" s="117">
        <f t="shared" si="29"/>
        <v>1.54</v>
      </c>
      <c r="D107" s="118">
        <f t="shared" si="28"/>
        <v>-0.151515151515151</v>
      </c>
      <c r="G107" s="120" t="s">
        <v>124</v>
      </c>
      <c r="H107" s="120"/>
      <c r="I107" s="120"/>
      <c r="J107" s="120"/>
    </row>
    <row r="108" ht="26.25" spans="1:10">
      <c r="A108" s="115" t="s">
        <v>152</v>
      </c>
      <c r="B108" s="119">
        <v>3.675</v>
      </c>
      <c r="C108" s="117">
        <f t="shared" si="29"/>
        <v>3.92</v>
      </c>
      <c r="D108" s="118">
        <f t="shared" si="28"/>
        <v>0.0666666666666667</v>
      </c>
      <c r="G108" s="123" t="s">
        <v>153</v>
      </c>
      <c r="H108" s="124">
        <f>SUM(B128:B131)</f>
        <v>10.27</v>
      </c>
      <c r="I108" s="140">
        <f>SUM(C128,C129,C130,C131)</f>
        <v>9.075</v>
      </c>
      <c r="J108" s="141">
        <f>(I108-H108)/H108</f>
        <v>-0.116358325219085</v>
      </c>
    </row>
    <row r="109" ht="13.5" spans="1:4">
      <c r="A109" s="115" t="s">
        <v>154</v>
      </c>
      <c r="B109" s="119">
        <v>2.19</v>
      </c>
      <c r="C109" s="117">
        <f t="shared" si="29"/>
        <v>1.97</v>
      </c>
      <c r="D109" s="118">
        <f t="shared" si="28"/>
        <v>-0.100456621004566</v>
      </c>
    </row>
    <row r="110" ht="26.25" spans="1:10">
      <c r="A110" s="115" t="s">
        <v>155</v>
      </c>
      <c r="B110" s="119">
        <v>2.84</v>
      </c>
      <c r="C110" s="117">
        <f t="shared" si="29"/>
        <v>3.005</v>
      </c>
      <c r="D110" s="118">
        <f t="shared" si="28"/>
        <v>0.0580985915492958</v>
      </c>
      <c r="G110" s="120" t="s">
        <v>134</v>
      </c>
      <c r="H110" s="120"/>
      <c r="I110" s="138"/>
      <c r="J110" s="138"/>
    </row>
    <row r="111" ht="26.25" spans="1:10">
      <c r="A111" s="115" t="s">
        <v>156</v>
      </c>
      <c r="B111" s="119">
        <v>3.27</v>
      </c>
      <c r="C111" s="117">
        <f t="shared" si="29"/>
        <v>3.07</v>
      </c>
      <c r="D111" s="118">
        <f t="shared" si="28"/>
        <v>-0.0611620795107033</v>
      </c>
      <c r="G111" s="125" t="s">
        <v>157</v>
      </c>
      <c r="H111" s="124">
        <f>SUM(B132:B135)</f>
        <v>11.815</v>
      </c>
      <c r="I111" s="140">
        <f>SUM(C132:C135)</f>
        <v>10.19</v>
      </c>
      <c r="J111" s="142">
        <f>(I111-H111)/H111</f>
        <v>-0.137537029200169</v>
      </c>
    </row>
    <row r="112" ht="13.5" spans="1:4">
      <c r="A112" s="115" t="s">
        <v>111</v>
      </c>
      <c r="B112" s="119">
        <v>1.6</v>
      </c>
      <c r="C112" s="117">
        <f t="shared" si="29"/>
        <v>1.59</v>
      </c>
      <c r="D112" s="118">
        <f t="shared" si="28"/>
        <v>-0.00625000000000014</v>
      </c>
    </row>
    <row r="113" ht="13.5" spans="1:4">
      <c r="A113" s="115" t="s">
        <v>113</v>
      </c>
      <c r="B113" s="119">
        <v>6.84</v>
      </c>
      <c r="C113" s="117">
        <f t="shared" si="29"/>
        <v>6.97</v>
      </c>
      <c r="D113" s="118">
        <f t="shared" si="28"/>
        <v>0.0190058479532165</v>
      </c>
    </row>
    <row r="114" ht="13.5" spans="1:4">
      <c r="A114" s="115" t="s">
        <v>114</v>
      </c>
      <c r="B114" s="119">
        <v>2.24</v>
      </c>
      <c r="C114" s="117">
        <f t="shared" si="29"/>
        <v>2.84</v>
      </c>
      <c r="D114" s="118">
        <f t="shared" si="28"/>
        <v>0.267857142857143</v>
      </c>
    </row>
    <row r="115" ht="13.5" spans="1:4">
      <c r="A115" s="115" t="s">
        <v>158</v>
      </c>
      <c r="B115" s="119">
        <v>28.995</v>
      </c>
      <c r="C115" s="117">
        <f t="shared" si="29"/>
        <v>26.32</v>
      </c>
      <c r="D115" s="118">
        <f t="shared" si="28"/>
        <v>-0.0922572857389205</v>
      </c>
    </row>
    <row r="116" ht="13.5" spans="1:4">
      <c r="A116" s="115" t="s">
        <v>159</v>
      </c>
      <c r="B116" s="119">
        <v>6.72</v>
      </c>
      <c r="C116" s="117">
        <f t="shared" si="29"/>
        <v>6.12</v>
      </c>
      <c r="D116" s="118">
        <f t="shared" si="28"/>
        <v>-0.0892857142857142</v>
      </c>
    </row>
    <row r="117" ht="13.5" spans="1:4">
      <c r="A117" s="115" t="s">
        <v>160</v>
      </c>
      <c r="B117" s="119">
        <v>4.565</v>
      </c>
      <c r="C117" s="117">
        <f t="shared" si="29"/>
        <v>4.29</v>
      </c>
      <c r="D117" s="118">
        <f t="shared" si="28"/>
        <v>-0.0602409638554218</v>
      </c>
    </row>
    <row r="118" ht="13.5" spans="1:4">
      <c r="A118" s="115" t="s">
        <v>161</v>
      </c>
      <c r="B118" s="119">
        <v>5.49</v>
      </c>
      <c r="C118" s="117">
        <f t="shared" si="29"/>
        <v>3.54</v>
      </c>
      <c r="D118" s="118">
        <f t="shared" si="28"/>
        <v>-0.355191256830601</v>
      </c>
    </row>
    <row r="119" ht="13.5" spans="1:4">
      <c r="A119" s="115" t="s">
        <v>162</v>
      </c>
      <c r="B119" s="119">
        <v>4.84</v>
      </c>
      <c r="C119" s="117">
        <f t="shared" si="29"/>
        <v>4.29</v>
      </c>
      <c r="D119" s="118">
        <f t="shared" si="28"/>
        <v>-0.113636363636364</v>
      </c>
    </row>
    <row r="120" ht="13.5" spans="1:4">
      <c r="A120" s="115" t="s">
        <v>163</v>
      </c>
      <c r="B120" s="119">
        <v>3.99</v>
      </c>
      <c r="C120" s="117">
        <f t="shared" si="29"/>
        <v>3.64</v>
      </c>
      <c r="D120" s="118">
        <f t="shared" si="28"/>
        <v>-0.0877192982456141</v>
      </c>
    </row>
    <row r="121" ht="13.5" spans="1:4">
      <c r="A121" s="115" t="s">
        <v>115</v>
      </c>
      <c r="B121" s="119">
        <v>25.695</v>
      </c>
      <c r="C121" s="117">
        <f t="shared" si="29"/>
        <v>21.445</v>
      </c>
      <c r="D121" s="118">
        <f t="shared" si="28"/>
        <v>-0.16540182914964</v>
      </c>
    </row>
    <row r="122" ht="26.25" spans="1:4">
      <c r="A122" s="126" t="s">
        <v>164</v>
      </c>
      <c r="B122" s="119">
        <v>21.4</v>
      </c>
      <c r="C122" s="117">
        <f t="shared" si="29"/>
        <v>18.745</v>
      </c>
      <c r="D122" s="118">
        <f t="shared" si="28"/>
        <v>-0.124065420560748</v>
      </c>
    </row>
    <row r="123" ht="26.25" spans="1:4">
      <c r="A123" s="126" t="s">
        <v>165</v>
      </c>
      <c r="B123" s="119">
        <v>13.445</v>
      </c>
      <c r="C123" s="117">
        <f t="shared" si="29"/>
        <v>12.695</v>
      </c>
      <c r="D123" s="118">
        <f t="shared" si="28"/>
        <v>-0.0557828188917813</v>
      </c>
    </row>
    <row r="124" ht="26.25" spans="1:4">
      <c r="A124" s="115" t="s">
        <v>118</v>
      </c>
      <c r="B124" s="119">
        <v>7.49</v>
      </c>
      <c r="C124" s="117">
        <f t="shared" si="29"/>
        <v>7.39</v>
      </c>
      <c r="D124" s="118">
        <f t="shared" si="28"/>
        <v>-0.013351134846462</v>
      </c>
    </row>
    <row r="125" ht="13.5" spans="1:4">
      <c r="A125" s="115" t="s">
        <v>119</v>
      </c>
      <c r="B125" s="119">
        <v>5.95</v>
      </c>
      <c r="C125" s="117">
        <f t="shared" si="29"/>
        <v>7.78</v>
      </c>
      <c r="D125" s="118">
        <f t="shared" si="28"/>
        <v>0.307563025210084</v>
      </c>
    </row>
    <row r="126" ht="13.5" spans="1:4">
      <c r="A126" s="115" t="s">
        <v>120</v>
      </c>
      <c r="B126" s="119">
        <v>9.99</v>
      </c>
      <c r="C126" s="117">
        <f t="shared" si="29"/>
        <v>9.99</v>
      </c>
      <c r="D126" s="118">
        <f t="shared" si="28"/>
        <v>0</v>
      </c>
    </row>
    <row r="127" ht="13.5" spans="1:4">
      <c r="A127" s="115" t="s">
        <v>121</v>
      </c>
      <c r="B127" s="119">
        <v>4.47</v>
      </c>
      <c r="C127" s="117">
        <f t="shared" si="29"/>
        <v>4.42</v>
      </c>
      <c r="D127" s="118">
        <f t="shared" si="28"/>
        <v>-0.0111856823266219</v>
      </c>
    </row>
    <row r="128" ht="13.5" spans="1:4">
      <c r="A128" s="127" t="s">
        <v>125</v>
      </c>
      <c r="B128" s="128">
        <v>2</v>
      </c>
      <c r="C128" s="129">
        <f>TRANSPOSE(F35)</f>
        <v>1.955</v>
      </c>
      <c r="D128" s="130">
        <f t="shared" si="28"/>
        <v>-0.0225</v>
      </c>
    </row>
    <row r="129" ht="13.5" spans="1:4">
      <c r="A129" s="115" t="s">
        <v>127</v>
      </c>
      <c r="B129" s="128">
        <v>5.69</v>
      </c>
      <c r="C129" s="129">
        <f>TRANSPOSE(F36)</f>
        <v>4.59</v>
      </c>
      <c r="D129" s="130">
        <f t="shared" ref="D129:D132" si="30">(C129-B129)/B129</f>
        <v>-0.193321616871705</v>
      </c>
    </row>
    <row r="130" ht="13.5" spans="1:4">
      <c r="A130" s="115" t="s">
        <v>129</v>
      </c>
      <c r="B130" s="128">
        <v>1.34</v>
      </c>
      <c r="C130" s="129">
        <f>TRANSPOSE(F37)</f>
        <v>1.31</v>
      </c>
      <c r="D130" s="130">
        <f t="shared" si="30"/>
        <v>-0.0223880597014926</v>
      </c>
    </row>
    <row r="131" ht="13.5" spans="1:4">
      <c r="A131" s="115" t="s">
        <v>131</v>
      </c>
      <c r="B131" s="128">
        <v>1.24</v>
      </c>
      <c r="C131" s="129">
        <f>TRANSPOSE(F38)</f>
        <v>1.22</v>
      </c>
      <c r="D131" s="130">
        <f t="shared" si="30"/>
        <v>-0.0161290322580645</v>
      </c>
    </row>
    <row r="132" ht="13.5" spans="1:4">
      <c r="A132" s="143" t="s">
        <v>166</v>
      </c>
      <c r="B132" s="128">
        <v>4.02</v>
      </c>
      <c r="C132" s="129">
        <f>TRANSPOSE(F41)</f>
        <v>3.42</v>
      </c>
      <c r="D132" s="144">
        <f t="shared" si="30"/>
        <v>-0.149253731343284</v>
      </c>
    </row>
    <row r="133" ht="13.5" spans="1:4">
      <c r="A133" s="127" t="s">
        <v>136</v>
      </c>
      <c r="B133" s="128">
        <v>2.39</v>
      </c>
      <c r="C133" s="129">
        <f>TRANSPOSE(F42)</f>
        <v>2.39</v>
      </c>
      <c r="D133" s="144">
        <f t="shared" ref="D133:D136" si="31">(C133-B133)/B133</f>
        <v>0</v>
      </c>
    </row>
    <row r="134" ht="13.5" spans="1:4">
      <c r="A134" s="115" t="s">
        <v>138</v>
      </c>
      <c r="B134" s="128">
        <v>1.385</v>
      </c>
      <c r="C134" s="129">
        <f>TRANSPOSE(F43)</f>
        <v>1.19</v>
      </c>
      <c r="D134" s="144">
        <f t="shared" si="31"/>
        <v>-0.140794223826715</v>
      </c>
    </row>
    <row r="135" ht="13.5" spans="1:4">
      <c r="A135" s="115" t="s">
        <v>167</v>
      </c>
      <c r="B135" s="128">
        <v>4.02</v>
      </c>
      <c r="C135" s="129">
        <f>TRANSPOSE(F44)</f>
        <v>3.19</v>
      </c>
      <c r="D135" s="144">
        <f t="shared" si="31"/>
        <v>-0.206467661691542</v>
      </c>
    </row>
    <row r="136" spans="1:4">
      <c r="A136" s="145" t="s">
        <v>168</v>
      </c>
      <c r="B136" s="146">
        <f>SUM(H105,H108,H111)</f>
        <v>210.36</v>
      </c>
      <c r="C136" s="147">
        <f>SUM(I105,I108,I111)</f>
        <v>196.445</v>
      </c>
      <c r="D136" s="148">
        <f t="shared" si="31"/>
        <v>-0.0661485073207835</v>
      </c>
    </row>
    <row r="138" ht="15.75" spans="1:10">
      <c r="A138" s="149" t="s">
        <v>169</v>
      </c>
      <c r="B138" s="150" t="s">
        <v>170</v>
      </c>
      <c r="C138" s="150"/>
      <c r="D138" s="150" t="s">
        <v>171</v>
      </c>
      <c r="E138" s="150"/>
      <c r="F138" s="150"/>
      <c r="G138" s="151"/>
      <c r="H138" s="151"/>
      <c r="I138" s="151"/>
      <c r="J138" s="151"/>
    </row>
    <row r="139" ht="15.75" spans="1:10">
      <c r="A139" s="150" t="s">
        <v>172</v>
      </c>
      <c r="B139" s="150"/>
      <c r="C139" s="150"/>
      <c r="D139" s="150"/>
      <c r="E139" s="150"/>
      <c r="F139" s="150"/>
      <c r="G139" s="151"/>
      <c r="H139" s="151"/>
      <c r="I139" s="151"/>
      <c r="J139" s="151"/>
    </row>
    <row r="140" ht="15" spans="1:10">
      <c r="A140" s="152"/>
      <c r="B140" s="152"/>
      <c r="C140" s="152"/>
      <c r="D140" s="152"/>
      <c r="E140" s="152"/>
      <c r="F140" s="152"/>
      <c r="G140" s="151"/>
      <c r="H140" s="151"/>
      <c r="I140" s="151"/>
      <c r="J140" s="151"/>
    </row>
    <row r="141" ht="15" spans="1:10">
      <c r="A141" s="152"/>
      <c r="B141" s="152"/>
      <c r="C141" s="152"/>
      <c r="D141" s="152"/>
      <c r="E141" s="152"/>
      <c r="F141" s="152"/>
      <c r="G141" s="151"/>
      <c r="H141" s="151"/>
      <c r="I141" s="151"/>
      <c r="J141" s="151"/>
    </row>
    <row r="142" customHeight="1" spans="1:10">
      <c r="A142" s="153" t="s">
        <v>173</v>
      </c>
      <c r="B142" s="152"/>
      <c r="C142" s="152"/>
      <c r="D142" s="152"/>
      <c r="E142" s="152"/>
      <c r="F142" s="152"/>
      <c r="G142" s="151"/>
      <c r="H142" s="151"/>
      <c r="I142" s="151"/>
      <c r="J142" s="151"/>
    </row>
    <row r="143" ht="15.75" spans="1:10">
      <c r="A143" s="150" t="s">
        <v>174</v>
      </c>
      <c r="B143" s="152"/>
      <c r="C143" s="152"/>
      <c r="D143" s="152"/>
      <c r="E143" s="152"/>
      <c r="F143" s="152"/>
      <c r="G143" s="151"/>
      <c r="H143" s="151"/>
      <c r="I143" s="151"/>
      <c r="J143" s="151"/>
    </row>
    <row r="144" ht="15.75" spans="1:10">
      <c r="A144" s="150" t="s">
        <v>175</v>
      </c>
      <c r="B144" s="152"/>
      <c r="C144" s="152"/>
      <c r="D144" s="152"/>
      <c r="E144" s="152"/>
      <c r="F144" s="152"/>
      <c r="G144" s="151"/>
      <c r="H144" s="151"/>
      <c r="I144" s="151"/>
      <c r="J144" s="151"/>
    </row>
    <row r="145" ht="15.75" spans="1:10">
      <c r="A145" s="150" t="s">
        <v>176</v>
      </c>
      <c r="B145" s="152"/>
      <c r="C145" s="152"/>
      <c r="D145" s="152"/>
      <c r="E145" s="152"/>
      <c r="F145" s="152"/>
      <c r="G145" s="151"/>
      <c r="H145" s="151"/>
      <c r="I145" s="151"/>
      <c r="J145" s="151"/>
    </row>
    <row r="146" customHeight="1" spans="1:10">
      <c r="A146" s="150" t="s">
        <v>177</v>
      </c>
      <c r="B146" s="152"/>
      <c r="C146" s="152"/>
      <c r="D146" s="152"/>
      <c r="E146" s="152"/>
      <c r="F146" s="152"/>
      <c r="G146" s="151"/>
      <c r="H146" s="151"/>
      <c r="I146" s="151"/>
      <c r="J146" s="151"/>
    </row>
    <row r="147" ht="15.75" spans="1:10">
      <c r="A147" s="150" t="s">
        <v>178</v>
      </c>
      <c r="B147" s="152"/>
      <c r="C147" s="152"/>
      <c r="D147" s="152"/>
      <c r="E147" s="152"/>
      <c r="F147" s="152"/>
      <c r="G147" s="151"/>
      <c r="H147" s="151"/>
      <c r="I147" s="151"/>
      <c r="J147" s="151"/>
    </row>
    <row r="148" ht="15.75" spans="1:10">
      <c r="A148" s="150" t="s">
        <v>179</v>
      </c>
      <c r="B148" s="152"/>
      <c r="C148" s="152"/>
      <c r="D148" s="152"/>
      <c r="E148" s="152"/>
      <c r="F148" s="152"/>
      <c r="G148" s="151"/>
      <c r="H148" s="151"/>
      <c r="I148" s="151"/>
      <c r="J148" s="151"/>
    </row>
    <row r="149" ht="15.75" spans="1:10">
      <c r="A149" s="150" t="s">
        <v>180</v>
      </c>
      <c r="B149" s="152"/>
      <c r="C149" s="152"/>
      <c r="D149" s="152"/>
      <c r="E149" s="152"/>
      <c r="F149" s="152"/>
      <c r="G149" s="151"/>
      <c r="H149" s="151"/>
      <c r="I149" s="151"/>
      <c r="J149" s="151"/>
    </row>
    <row r="150" customHeight="1" spans="1:10">
      <c r="A150" s="150" t="s">
        <v>181</v>
      </c>
      <c r="B150" s="152"/>
      <c r="C150" s="152"/>
      <c r="D150" s="152"/>
      <c r="E150" s="152"/>
      <c r="F150" s="152"/>
      <c r="G150" s="151"/>
      <c r="H150" s="151"/>
      <c r="I150" s="151"/>
      <c r="J150" s="151"/>
    </row>
    <row r="151" ht="15.75" spans="1:10">
      <c r="A151" s="150" t="s">
        <v>182</v>
      </c>
      <c r="B151" s="152"/>
      <c r="C151" s="152"/>
      <c r="D151" s="152"/>
      <c r="E151" s="152"/>
      <c r="F151" s="152"/>
      <c r="G151" s="151"/>
      <c r="H151" s="151"/>
      <c r="I151" s="151"/>
      <c r="J151" s="151"/>
    </row>
    <row r="152" ht="15.75" spans="1:10">
      <c r="A152" s="150" t="s">
        <v>183</v>
      </c>
      <c r="B152" s="152"/>
      <c r="C152" s="152"/>
      <c r="D152" s="152"/>
      <c r="E152" s="152"/>
      <c r="F152" s="152"/>
      <c r="G152" s="151"/>
      <c r="H152" s="151"/>
      <c r="I152" s="151"/>
      <c r="J152" s="151"/>
    </row>
    <row r="153" ht="15.75" spans="1:7">
      <c r="A153" s="150" t="s">
        <v>184</v>
      </c>
      <c r="B153" s="152"/>
      <c r="C153" s="152"/>
      <c r="D153" s="152"/>
      <c r="E153" s="152"/>
      <c r="F153" s="152"/>
      <c r="G153" s="151"/>
    </row>
    <row r="161" spans="10:10">
      <c r="J161" s="151"/>
    </row>
    <row r="162" ht="63" customHeight="1" spans="10:10">
      <c r="J162" s="151"/>
    </row>
    <row r="163" spans="10:10">
      <c r="J163" s="151"/>
    </row>
    <row r="164" spans="10:10">
      <c r="J164" s="151"/>
    </row>
    <row r="165" spans="10:10">
      <c r="J165" s="151"/>
    </row>
    <row r="166" spans="10:10">
      <c r="J166" s="151"/>
    </row>
    <row r="167" spans="10:10">
      <c r="J167" s="151"/>
    </row>
    <row r="168" spans="10:10">
      <c r="J168" s="151"/>
    </row>
    <row r="169" spans="10:10">
      <c r="J169" s="151"/>
    </row>
    <row r="170" spans="10:10">
      <c r="J170" s="151"/>
    </row>
    <row r="171" spans="10:10">
      <c r="J171" s="151"/>
    </row>
    <row r="172" spans="10:10">
      <c r="J172" s="151"/>
    </row>
    <row r="173" spans="10:10">
      <c r="J173" s="151"/>
    </row>
    <row r="174" spans="10:10">
      <c r="J174" s="151"/>
    </row>
    <row r="175" spans="10:10">
      <c r="J175" s="151"/>
    </row>
  </sheetData>
  <mergeCells count="17">
    <mergeCell ref="A1:B1"/>
    <mergeCell ref="C1:E1"/>
    <mergeCell ref="A4:F4"/>
    <mergeCell ref="A34:F34"/>
    <mergeCell ref="A40:F40"/>
    <mergeCell ref="A46:B46"/>
    <mergeCell ref="A47:B47"/>
    <mergeCell ref="C47:E47"/>
    <mergeCell ref="A94:B94"/>
    <mergeCell ref="A97:D97"/>
    <mergeCell ref="A98:D98"/>
    <mergeCell ref="G104:J104"/>
    <mergeCell ref="G107:J107"/>
    <mergeCell ref="G110:J110"/>
    <mergeCell ref="F1:F2"/>
    <mergeCell ref="H1:H2"/>
    <mergeCell ref="I1:I2"/>
  </mergeCells>
  <pageMargins left="0.699305555555556" right="0.699305555555556" top="0.75" bottom="0.75" header="0.3" footer="0.3"/>
  <pageSetup paperSize="9" orientation="landscape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FISCALIZAR</dc:creator>
  <cp:lastModifiedBy>flavio.silva</cp:lastModifiedBy>
  <dcterms:created xsi:type="dcterms:W3CDTF">2019-02-27T12:37:00Z</dcterms:created>
  <cp:lastPrinted>2019-02-27T17:29:00Z</cp:lastPrinted>
  <dcterms:modified xsi:type="dcterms:W3CDTF">2019-10-01T13:26:07Z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1046-11.2.0.8942</vt:lpwstr>
  </property>
</Properties>
</file>